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C\Corporate Assurance\02 Risk\Risk registers\Risk Register Template\"/>
    </mc:Choice>
  </mc:AlternateContent>
  <xr:revisionPtr revIDLastSave="0" documentId="13_ncr:1_{20CE1270-B1C8-40FA-9440-8CD39D858FA5}" xr6:coauthVersionLast="36" xr6:coauthVersionMax="36" xr10:uidLastSave="{00000000-0000-0000-0000-000000000000}"/>
  <bookViews>
    <workbookView xWindow="0" yWindow="0" windowWidth="23985" windowHeight="8820" tabRatio="633" xr2:uid="{00000000-000D-0000-FFFF-FFFF00000000}"/>
  </bookViews>
  <sheets>
    <sheet name="RISK REGISTER" sheetId="1" r:id="rId1"/>
    <sheet name="RISK PROFILE" sheetId="2" r:id="rId2"/>
    <sheet name="CLOSED RISKS" sheetId="4" r:id="rId3"/>
    <sheet name="Risk Assessment Key" sheetId="3" r:id="rId4"/>
    <sheet name="Risk_Lookup" sheetId="5" state="hidden" r:id="rId5"/>
  </sheets>
  <definedNames>
    <definedName name="OLE_LINK1" localSheetId="3">'Risk Assessment Key'!#REF!</definedName>
    <definedName name="_xlnm.Print_Area" localSheetId="3">'Risk Assessment Key'!$A$1:$Q$38</definedName>
    <definedName name="_xlnm.Print_Area" localSheetId="0">'RISK REGISTER'!$A$1:$P$30</definedName>
    <definedName name="_xlnm.Print_Titles" localSheetId="0">'RISK REGISTER'!$1:$4</definedName>
    <definedName name="Riskprofile">'RISK PROFILE'!$A$4:$A$9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70" i="1" l="1"/>
  <c r="P70" i="1" s="1"/>
  <c r="Q70" i="1"/>
  <c r="R69" i="1"/>
  <c r="P69" i="1" s="1"/>
  <c r="Q69" i="1"/>
  <c r="R68" i="1"/>
  <c r="Q68" i="1"/>
  <c r="P68" i="1"/>
  <c r="R67" i="1"/>
  <c r="P67" i="1" s="1"/>
  <c r="Q67" i="1"/>
  <c r="R66" i="1"/>
  <c r="P66" i="1" s="1"/>
  <c r="Q66" i="1"/>
  <c r="R65" i="1"/>
  <c r="P65" i="1" s="1"/>
  <c r="Q65" i="1"/>
  <c r="R64" i="1"/>
  <c r="P64" i="1" s="1"/>
  <c r="Q64" i="1"/>
  <c r="R63" i="1"/>
  <c r="P63" i="1" s="1"/>
  <c r="Q63" i="1"/>
  <c r="R62" i="1"/>
  <c r="P62" i="1" s="1"/>
  <c r="Q62" i="1"/>
  <c r="R61" i="1"/>
  <c r="P61" i="1" s="1"/>
  <c r="Q61" i="1"/>
  <c r="R60" i="1"/>
  <c r="P60" i="1" s="1"/>
  <c r="Q60" i="1"/>
  <c r="R59" i="1"/>
  <c r="P59" i="1" s="1"/>
  <c r="Q59" i="1"/>
  <c r="R58" i="1"/>
  <c r="P58" i="1" s="1"/>
  <c r="Q58" i="1"/>
  <c r="R57" i="1"/>
  <c r="P57" i="1" s="1"/>
  <c r="Q57" i="1"/>
  <c r="R56" i="1"/>
  <c r="P56" i="1" s="1"/>
  <c r="Q56" i="1"/>
  <c r="R55" i="1"/>
  <c r="Q55" i="1"/>
  <c r="P55" i="1"/>
  <c r="R54" i="1"/>
  <c r="P54" i="1" s="1"/>
  <c r="Q54" i="1"/>
  <c r="R53" i="1"/>
  <c r="P53" i="1" s="1"/>
  <c r="Q53" i="1"/>
  <c r="R52" i="1"/>
  <c r="Q52" i="1"/>
  <c r="P52" i="1"/>
  <c r="R51" i="1"/>
  <c r="P51" i="1" s="1"/>
  <c r="Q51" i="1"/>
  <c r="R50" i="1"/>
  <c r="P50" i="1" s="1"/>
  <c r="Q50" i="1"/>
  <c r="R49" i="1"/>
  <c r="P49" i="1" s="1"/>
  <c r="Q49" i="1"/>
  <c r="R48" i="1"/>
  <c r="P48" i="1" s="1"/>
  <c r="Q48" i="1"/>
  <c r="R47" i="1"/>
  <c r="P47" i="1" s="1"/>
  <c r="Q47" i="1"/>
  <c r="R46" i="1"/>
  <c r="P46" i="1" s="1"/>
  <c r="Q46" i="1"/>
  <c r="R45" i="1"/>
  <c r="P45" i="1" s="1"/>
  <c r="Q45" i="1"/>
  <c r="R44" i="1"/>
  <c r="P44" i="1" s="1"/>
  <c r="Q44" i="1"/>
  <c r="R43" i="1"/>
  <c r="P43" i="1" s="1"/>
  <c r="Q43" i="1"/>
  <c r="R42" i="1"/>
  <c r="P42" i="1" s="1"/>
  <c r="Q42" i="1"/>
  <c r="R41" i="1"/>
  <c r="P41" i="1" s="1"/>
  <c r="Q41" i="1"/>
  <c r="R40" i="1"/>
  <c r="P40" i="1" s="1"/>
  <c r="Q40" i="1"/>
  <c r="R39" i="1"/>
  <c r="Q39" i="1"/>
  <c r="P39" i="1"/>
  <c r="R38" i="1"/>
  <c r="P38" i="1" s="1"/>
  <c r="Q38" i="1"/>
  <c r="R37" i="1"/>
  <c r="P37" i="1" s="1"/>
  <c r="Q37" i="1"/>
  <c r="R36" i="1"/>
  <c r="Q36" i="1"/>
  <c r="P36" i="1"/>
  <c r="R35" i="1"/>
  <c r="P35" i="1" s="1"/>
  <c r="Q35" i="1"/>
  <c r="R34" i="1"/>
  <c r="P34" i="1" s="1"/>
  <c r="Q34" i="1"/>
  <c r="R33" i="1"/>
  <c r="P33" i="1" s="1"/>
  <c r="Q33" i="1"/>
  <c r="R32" i="1"/>
  <c r="P32" i="1" s="1"/>
  <c r="Q32" i="1"/>
  <c r="R31" i="1"/>
  <c r="P31" i="1" s="1"/>
  <c r="Q31" i="1"/>
  <c r="R30" i="1"/>
  <c r="P30" i="1" s="1"/>
  <c r="Q30" i="1"/>
  <c r="R29" i="1"/>
  <c r="P29" i="1" s="1"/>
  <c r="Q29" i="1"/>
  <c r="R28" i="1"/>
  <c r="P28" i="1" s="1"/>
  <c r="Q28" i="1"/>
  <c r="R27" i="1"/>
  <c r="P27" i="1" s="1"/>
  <c r="Q27" i="1"/>
  <c r="R26" i="1"/>
  <c r="P26" i="1" s="1"/>
  <c r="Q26" i="1"/>
  <c r="R25" i="1"/>
  <c r="P25" i="1" s="1"/>
  <c r="Q25" i="1"/>
  <c r="R24" i="1"/>
  <c r="P24" i="1" s="1"/>
  <c r="Q24" i="1"/>
  <c r="R23" i="1"/>
  <c r="P23" i="1" s="1"/>
  <c r="Q23" i="1"/>
  <c r="R22" i="1"/>
  <c r="P22" i="1" s="1"/>
  <c r="Q22" i="1"/>
  <c r="R21" i="1"/>
  <c r="P21" i="1" s="1"/>
  <c r="Q21" i="1"/>
  <c r="R20" i="1"/>
  <c r="P20" i="1" s="1"/>
  <c r="Q20" i="1"/>
  <c r="R19" i="1"/>
  <c r="P19" i="1" s="1"/>
  <c r="Q19" i="1"/>
  <c r="R18" i="1"/>
  <c r="P18" i="1" s="1"/>
  <c r="Q18" i="1"/>
  <c r="R17" i="1"/>
  <c r="P17" i="1" s="1"/>
  <c r="Q17" i="1"/>
  <c r="R16" i="1"/>
  <c r="P16" i="1" s="1"/>
  <c r="Q16" i="1"/>
  <c r="R15" i="1"/>
  <c r="P15" i="1" s="1"/>
  <c r="Q15" i="1"/>
  <c r="R14" i="1"/>
  <c r="P14" i="1" s="1"/>
  <c r="Q14" i="1"/>
  <c r="R13" i="1"/>
  <c r="P13" i="1" s="1"/>
  <c r="Q13" i="1"/>
  <c r="R12" i="1"/>
  <c r="P12" i="1" s="1"/>
  <c r="Q12" i="1"/>
  <c r="R11" i="1"/>
  <c r="P11" i="1" s="1"/>
  <c r="Q11" i="1"/>
  <c r="R10" i="1"/>
  <c r="P10" i="1" s="1"/>
  <c r="Q10" i="1"/>
  <c r="R9" i="1"/>
  <c r="P9" i="1" s="1"/>
  <c r="Q9" i="1"/>
  <c r="R8" i="1"/>
  <c r="P8" i="1" s="1"/>
  <c r="Q8" i="1"/>
  <c r="R7" i="1"/>
  <c r="P7" i="1" s="1"/>
  <c r="Q7" i="1"/>
  <c r="R5" i="1"/>
  <c r="P5" i="1" s="1"/>
  <c r="Q5" i="1"/>
  <c r="P38" i="4" l="1"/>
  <c r="P37" i="4"/>
  <c r="P36" i="4"/>
  <c r="P35" i="4"/>
  <c r="P28" i="4"/>
  <c r="P27" i="4"/>
  <c r="P26" i="4"/>
  <c r="P25" i="4"/>
  <c r="P24" i="4"/>
  <c r="P34" i="4"/>
  <c r="P33" i="4"/>
  <c r="P32" i="4"/>
  <c r="P31" i="4"/>
  <c r="P30" i="4"/>
  <c r="P29" i="4"/>
  <c r="P23" i="4"/>
  <c r="P22" i="4"/>
  <c r="P21" i="4"/>
  <c r="P20" i="4"/>
  <c r="P19" i="4"/>
  <c r="P18" i="4"/>
  <c r="P17" i="4"/>
  <c r="P16" i="4"/>
  <c r="Q99" i="1" l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6" i="1"/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" i="5"/>
  <c r="R99" i="1" l="1"/>
  <c r="P99" i="1" s="1"/>
  <c r="R97" i="1"/>
  <c r="P97" i="1" s="1"/>
  <c r="R94" i="1"/>
  <c r="P94" i="1" s="1"/>
  <c r="R91" i="1"/>
  <c r="P91" i="1" s="1"/>
  <c r="R89" i="1"/>
  <c r="P89" i="1" s="1"/>
  <c r="R86" i="1"/>
  <c r="P86" i="1" s="1"/>
  <c r="R83" i="1"/>
  <c r="P83" i="1" s="1"/>
  <c r="R81" i="1"/>
  <c r="P81" i="1" s="1"/>
  <c r="R78" i="1"/>
  <c r="P78" i="1" s="1"/>
  <c r="R75" i="1"/>
  <c r="P75" i="1" s="1"/>
  <c r="R73" i="1"/>
  <c r="P73" i="1" s="1"/>
  <c r="R6" i="1"/>
  <c r="P6" i="1" s="1"/>
  <c r="R92" i="1"/>
  <c r="P92" i="1" s="1"/>
  <c r="R84" i="1"/>
  <c r="P84" i="1" s="1"/>
  <c r="R76" i="1"/>
  <c r="P76" i="1" s="1"/>
  <c r="R96" i="1"/>
  <c r="P96" i="1" s="1"/>
  <c r="R80" i="1"/>
  <c r="P80" i="1" s="1"/>
  <c r="R72" i="1"/>
  <c r="P72" i="1" s="1"/>
  <c r="R98" i="1"/>
  <c r="P98" i="1" s="1"/>
  <c r="R95" i="1"/>
  <c r="P95" i="1" s="1"/>
  <c r="R93" i="1"/>
  <c r="P93" i="1" s="1"/>
  <c r="R90" i="1"/>
  <c r="P90" i="1" s="1"/>
  <c r="R87" i="1"/>
  <c r="P87" i="1" s="1"/>
  <c r="R85" i="1"/>
  <c r="P85" i="1" s="1"/>
  <c r="R82" i="1"/>
  <c r="P82" i="1" s="1"/>
  <c r="R79" i="1"/>
  <c r="P79" i="1" s="1"/>
  <c r="R77" i="1"/>
  <c r="P77" i="1" s="1"/>
  <c r="R74" i="1"/>
  <c r="P74" i="1" s="1"/>
  <c r="R71" i="1"/>
  <c r="P71" i="1" s="1"/>
  <c r="R88" i="1"/>
  <c r="P88" i="1" s="1"/>
  <c r="R7" i="4"/>
  <c r="P7" i="4" s="1"/>
  <c r="R11" i="4"/>
  <c r="P11" i="4" s="1"/>
  <c r="R15" i="4"/>
  <c r="P15" i="4" s="1"/>
  <c r="R9" i="4"/>
  <c r="P9" i="4" s="1"/>
  <c r="R13" i="4"/>
  <c r="P13" i="4" s="1"/>
  <c r="R12" i="4"/>
  <c r="P12" i="4" s="1"/>
  <c r="R8" i="4"/>
  <c r="P8" i="4" s="1"/>
  <c r="R14" i="4"/>
  <c r="P14" i="4" s="1"/>
  <c r="R10" i="4"/>
  <c r="P10" i="4" s="1"/>
  <c r="R6" i="4"/>
  <c r="P6" i="4" s="1"/>
  <c r="R5" i="4"/>
  <c r="C6" i="2"/>
  <c r="C9" i="2"/>
  <c r="C8" i="2"/>
  <c r="C7" i="2"/>
  <c r="C5" i="2"/>
  <c r="C4" i="2"/>
  <c r="A1" i="2"/>
  <c r="C13" i="2" l="1"/>
  <c r="C14" i="2"/>
  <c r="C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Thomas, Caroline (GPR)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It may be helpful to think about the risk in terms of 'If' and describe the event/risk that could occur; 'caused by' describing the things that may cause the risk to occur and 'then' and outline the consequence</t>
        </r>
      </text>
    </comment>
    <comment ref="D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Named individual who will be responsible for the risk at a School leadership level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The controls should relate to the causes of the risk
</t>
        </r>
      </text>
    </comment>
    <comment ref="J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Assurances are how you will know and be able to evidence that the controls are working</t>
        </r>
      </text>
    </comment>
    <comment ref="K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things that may indicate that the controls aren't working or that the causes of the risk are occurring
</t>
        </r>
      </text>
    </comment>
    <comment ref="L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Any action needed to address gaps in the management of the risk, who will do them and by when and any progress to report</t>
        </r>
      </text>
    </comment>
    <comment ref="M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Six monthly or more frequently if appropriate</t>
        </r>
      </text>
    </comment>
    <comment ref="O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Select status from drop down box in the cell
</t>
        </r>
      </text>
    </comment>
    <comment ref="P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this will calculate automatically as a result of the risk scoring</t>
        </r>
      </text>
    </comment>
    <comment ref="B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This could include issues relating to staffing levels, skills, development, engagement etc.</t>
        </r>
      </text>
    </comment>
    <comment ref="B1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Learning environment for students and working environment for staff</t>
        </r>
      </text>
    </comment>
    <comment ref="B1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Thomas, Caroline (GPR):</t>
        </r>
        <r>
          <rPr>
            <sz val="9"/>
            <color indexed="81"/>
            <rFont val="Tahoma"/>
            <family val="2"/>
          </rPr>
          <t xml:space="preserve">
This could include government policy and the PSRB context affecting the School
</t>
        </r>
      </text>
    </comment>
  </commentList>
</comments>
</file>

<file path=xl/sharedStrings.xml><?xml version="1.0" encoding="utf-8"?>
<sst xmlns="http://schemas.openxmlformats.org/spreadsheetml/2006/main" count="198" uniqueCount="125">
  <si>
    <t>Description</t>
  </si>
  <si>
    <t>Risk Description</t>
  </si>
  <si>
    <t xml:space="preserve">Current Status </t>
  </si>
  <si>
    <t>Next Review Date</t>
  </si>
  <si>
    <r>
      <t xml:space="preserve">Risk Owner     </t>
    </r>
    <r>
      <rPr>
        <sz val="12"/>
        <rFont val="Arial"/>
        <family val="2"/>
      </rPr>
      <t xml:space="preserve">                  </t>
    </r>
  </si>
  <si>
    <t xml:space="preserve">Risk </t>
  </si>
  <si>
    <t>Unchanged</t>
  </si>
  <si>
    <t>↔</t>
  </si>
  <si>
    <t>Increasing</t>
  </si>
  <si>
    <t>↑</t>
  </si>
  <si>
    <t>Reducing</t>
  </si>
  <si>
    <t>↓</t>
  </si>
  <si>
    <t>Imminent</t>
  </si>
  <si>
    <t>!</t>
  </si>
  <si>
    <t>Closed</t>
  </si>
  <si>
    <t>x</t>
  </si>
  <si>
    <t>New</t>
  </si>
  <si>
    <t>N</t>
  </si>
  <si>
    <t>Gross risk (pre-controls)</t>
  </si>
  <si>
    <t>Net Risk (post-controls)</t>
  </si>
  <si>
    <r>
      <t xml:space="preserve">Likelihood </t>
    </r>
    <r>
      <rPr>
        <sz val="12"/>
        <rFont val="Arial"/>
        <family val="2"/>
      </rPr>
      <t>(1,2,3,4,5)</t>
    </r>
  </si>
  <si>
    <r>
      <t xml:space="preserve">Impact </t>
    </r>
    <r>
      <rPr>
        <sz val="12"/>
        <rFont val="Arial"/>
        <family val="2"/>
      </rPr>
      <t>(1,2,3,4,5)</t>
    </r>
  </si>
  <si>
    <t>Overall indicator</t>
  </si>
  <si>
    <t>Red</t>
  </si>
  <si>
    <t>Amber</t>
  </si>
  <si>
    <t>Green</t>
  </si>
  <si>
    <t>Status of risks</t>
  </si>
  <si>
    <t>Net risk score</t>
  </si>
  <si>
    <t>Last Review Date</t>
  </si>
  <si>
    <t>Status and review</t>
  </si>
  <si>
    <t>Likelihood (1, 2, 3, 4, 5)</t>
  </si>
  <si>
    <t>Impact (1, 2, 3, 4, 5)</t>
  </si>
  <si>
    <t>LIKELIHOOD</t>
  </si>
  <si>
    <t>SCORE</t>
  </si>
  <si>
    <t>DESCRIPTION</t>
  </si>
  <si>
    <t>Very High</t>
  </si>
  <si>
    <t>Almost certainly will occur</t>
  </si>
  <si>
    <t>High</t>
  </si>
  <si>
    <t>More likely to occur than not</t>
  </si>
  <si>
    <t>Medium</t>
  </si>
  <si>
    <t>Fairly likely to occur</t>
  </si>
  <si>
    <t>Low</t>
  </si>
  <si>
    <t>Unlikely to occur</t>
  </si>
  <si>
    <t>Very Low</t>
  </si>
  <si>
    <t>5: CATASTROPHIC</t>
  </si>
  <si>
    <t>4: MAJOR</t>
  </si>
  <si>
    <t>3: MODERATE</t>
  </si>
  <si>
    <t>2: MINOR</t>
  </si>
  <si>
    <t>1:INSIGINFICIANT</t>
  </si>
  <si>
    <t>Impact</t>
  </si>
  <si>
    <t>IMPACT</t>
  </si>
  <si>
    <t>Table 2 Risk Impact Framework:</t>
  </si>
  <si>
    <t>• Would have only a marginal  effect on the achievement of some aspects of project objectives
• Would have only marginal financial consequences
• Would be managed with existing systems/procedures</t>
  </si>
  <si>
    <t>Table 3 Risk ‘Response’ Matrix:</t>
  </si>
  <si>
    <t>Table 1 Risk Likelihood Framework:</t>
  </si>
  <si>
    <t>Current Total</t>
  </si>
  <si>
    <t xml:space="preserve">Current Total </t>
  </si>
  <si>
    <t>Month-Yr Total</t>
  </si>
  <si>
    <t>Likelihood</t>
  </si>
  <si>
    <t>Risk Indicator</t>
  </si>
  <si>
    <t>ConcatenateScore</t>
  </si>
  <si>
    <t xml:space="preserve">Extremely unlikely to occur, or virtually impossible </t>
  </si>
  <si>
    <t>Risk Assessment Key</t>
  </si>
  <si>
    <r>
      <t xml:space="preserve">Net Risk Exposure 
</t>
    </r>
    <r>
      <rPr>
        <sz val="14"/>
        <rFont val="Calibri"/>
        <family val="2"/>
        <scheme val="minor"/>
      </rPr>
      <t>(Impact / Likelihood)</t>
    </r>
  </si>
  <si>
    <t>Catastrophic
5</t>
  </si>
  <si>
    <t>Major 
4</t>
  </si>
  <si>
    <t>Moderate
3</t>
  </si>
  <si>
    <t>Minor
2</t>
  </si>
  <si>
    <t>Insignificant
1</t>
  </si>
  <si>
    <t>Very Low
1</t>
  </si>
  <si>
    <t>Very High
5</t>
  </si>
  <si>
    <t>High
4</t>
  </si>
  <si>
    <t>Medium
3</t>
  </si>
  <si>
    <t>Low
2</t>
  </si>
  <si>
    <t>• Would have only a marginal effect on the achievement of some aspects of key performance indicators
• Would have only marginal financial consequences
• Would be managed with existing systems/procedures
• Little impact on public perceptions</t>
  </si>
  <si>
    <t>• Would pose a serious threat to the University’s survival
• Would prevent the achievement of key performance indicators
• Would have very serious financial consequences that may not be manageable with existing university resources
• Would necessitate very significant changes to the University’s structure, priorities, and systems/procedures
• Sustained national media coverage: perceived total loss of public confidence</t>
  </si>
  <si>
    <t>• Would seriously hinder the achievement of key performance indicators
• Would have serious financial consequences that may require significant reallocation of university resources
• Would necessitate some changes to the University’s structure and/or priorities
• Would necessitate significant changes to University systems/procedures
• Sustained local and/or some national media coverage: longer-term perception of not meeting public expectations</t>
  </si>
  <si>
    <t>• Would hinder the achievement of some aspects of key performance indicators
• Would have financial consequences that could be managed with existing budgets
• May necessitate some changes to University systems/procedures
• May give rise to questions about the extent to which public expectations are being met</t>
  </si>
  <si>
    <t>• Would hinder the achievement of some key performance indicators
• Would have financial consequences that could be managed by flexing existing budgets
• May necessitate some changes to the University’s structure and/or priorities
• Would necessitate some changes to University systems/procedures
• Local media coverage: some short term perception of not fully meeting public expectations</t>
  </si>
  <si>
    <t xml:space="preserve">CORPORATE </t>
  </si>
  <si>
    <t>SCHOOL/SERVICE (Guidance)</t>
  </si>
  <si>
    <t>PROJECT</t>
  </si>
  <si>
    <t xml:space="preserve">Risk No. </t>
  </si>
  <si>
    <t>Student Progression</t>
  </si>
  <si>
    <t>Student Satisfaction</t>
  </si>
  <si>
    <t>Student Employability</t>
  </si>
  <si>
    <t>Development of Research</t>
  </si>
  <si>
    <t>Development of Enterprise</t>
  </si>
  <si>
    <t>Student Recruitment</t>
  </si>
  <si>
    <t>School and Disciplinary Context</t>
  </si>
  <si>
    <t xml:space="preserve">Staffing </t>
  </si>
  <si>
    <t>Estate</t>
  </si>
  <si>
    <t>Sustainable Resources</t>
  </si>
  <si>
    <t>A Community of Great People</t>
  </si>
  <si>
    <t>Leading Research and Academic Enterprise</t>
  </si>
  <si>
    <t>An Excellent Education and Experience</t>
  </si>
  <si>
    <t>Engaged and Applied</t>
  </si>
  <si>
    <t>Partnership Engagement</t>
  </si>
  <si>
    <t>Enabling and Effective</t>
  </si>
  <si>
    <t>Continuous improvement/customer service excellence</t>
  </si>
  <si>
    <t>Assurances</t>
  </si>
  <si>
    <t>Control Measures</t>
  </si>
  <si>
    <t>Early Warning Indicators</t>
  </si>
  <si>
    <t>Actions Planned and Commentary on Progress</t>
  </si>
  <si>
    <t>Risk Management</t>
  </si>
  <si>
    <t>Financial planning and management</t>
  </si>
  <si>
    <r>
      <rPr>
        <b/>
        <sz val="12"/>
        <rFont val="Arial"/>
        <family val="2"/>
      </rPr>
      <t>Likelihood</t>
    </r>
    <r>
      <rPr>
        <sz val="12"/>
        <rFont val="Arial"/>
        <family val="2"/>
      </rPr>
      <t xml:space="preserve"> (1,2,3,4,5)</t>
    </r>
  </si>
  <si>
    <r>
      <rPr>
        <b/>
        <sz val="12"/>
        <rFont val="Arial"/>
        <family val="2"/>
      </rPr>
      <t>Impact</t>
    </r>
    <r>
      <rPr>
        <sz val="12"/>
        <rFont val="Arial"/>
        <family val="2"/>
      </rPr>
      <t xml:space="preserve"> (1,2,3,4,5)</t>
    </r>
  </si>
  <si>
    <t>• Would pose a serious threat to the school’s/service’s survival
• Would prevent the achievement of school/service objectives
• Would have very serious financial consequences that may not be manageable with existing school/service resources
• Would necessitate very significant changes to the school’s/service’s structure, priorities, and operational delivery
• Would have a major impact at University level</t>
  </si>
  <si>
    <t>• Would pose a serious threat to the project’s survival
• Would prevent the achievement of project objectives
• Would have very serious financial consequences that may not be manageable with existing project resources
• Would necessitate very significant changes to the project plan, intended outcomes, and operational delivery
• Would have a major impact at school/service level and/or a moderate impact at University level</t>
  </si>
  <si>
    <t>• Would seriously hinder the achievement of school/service objectives
• Would have serious financial consequences that may require significant reallocation of school/service resources
• Would necessitate some changes to the school’s/service’s structure and/or priorities
• Would necessitate significant changes to operational delivery in the school/service
• Would have a moderate impact at University level</t>
  </si>
  <si>
    <t>• Would seriously hinder the achievement of project objectives
• Would have serious financial consequences that may require significant reallocation of project resources
• Would necessitate some changes to the project plan and/or intended outcomes
• Would necessitate significant changes to project delivery
• Would have a moderate impact at school/service level and/or a minor impact at University level</t>
  </si>
  <si>
    <t>• Would hinder the achievement of some school/service objectives
• Would have financial consequences that could be managed by flexing existing school/service budget
• May necessitate some changes to the school’s/service’s structure and/or priorities
• Would necessitate some changes to operational delivery in the school/service
• Would have a minor impact at University level</t>
  </si>
  <si>
    <t>• Would hinder the achievement of some project objectives
• Would have financial consequences that could be managed by flexing existing project budget
• May necessitate some changes to the project plan and/or intended outcomes
• Would necessitate some changes to project delivery
• Would have a minor impact at school/service level and/or an insignificant impact at University level</t>
  </si>
  <si>
    <t>• Would hinder the achievement of some aspects of school/service objectives
• Would have financial consequences that could be managed with existing school/service budget
• May necessitate some changes to operational delivery
• Would have an insignificant impact at University level</t>
  </si>
  <si>
    <t>• Would hinder the achievement of some aspects of project objectives
• Would have financial consequences that could be managed with existing project budget
• May necessitate some changes to project delivery
• Would have an insignificant impact at school/service level</t>
  </si>
  <si>
    <t>• Would have only a marginal effect on the achievement of some aspects of school/service objectives
• Would have only marginal financial consequences
• Would be managed with existing systems/procedures</t>
  </si>
  <si>
    <t>[INSERT SCHOOL/SERVICE NAME] RISK REGISTER</t>
  </si>
  <si>
    <t>Risk No.</t>
  </si>
  <si>
    <t xml:space="preserve">Likelihood – what is the likelihood of materially failing to achieve the objective / outcome?  </t>
  </si>
  <si>
    <t xml:space="preserve">Impact – What is the impact on the University of materially failing to achieve the objective / outcome? </t>
  </si>
  <si>
    <t xml:space="preserve">See the Risk Register Guidance for further support in using the register template. </t>
  </si>
  <si>
    <t>School/Service Specific</t>
  </si>
  <si>
    <t>CLOSED RISKS</t>
  </si>
  <si>
    <t>V6.1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</si>
</sst>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name val="Arial"/>
      <family val="2"/>
    </font>
    <font>
      <sz val="20"/>
      <name val="Calibri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7030A0"/>
      <name val="Calibri"/>
      <family val="2"/>
    </font>
    <font>
      <b/>
      <sz val="18"/>
      <name val="Calibri"/>
      <family val="2"/>
    </font>
    <font>
      <b/>
      <u/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6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0" fillId="0" borderId="0" xfId="0" applyBorder="1" applyProtection="1"/>
    <xf numFmtId="0" fontId="25" fillId="0" borderId="13" xfId="0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4" fillId="24" borderId="17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21" fillId="0" borderId="0" xfId="0" applyFo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Protection="1"/>
    <xf numFmtId="0" fontId="25" fillId="0" borderId="0" xfId="0" applyFont="1" applyBorder="1"/>
    <xf numFmtId="0" fontId="25" fillId="0" borderId="0" xfId="0" applyFont="1"/>
    <xf numFmtId="0" fontId="25" fillId="0" borderId="10" xfId="0" applyFont="1" applyBorder="1" applyAlignment="1">
      <alignment horizontal="center"/>
    </xf>
    <xf numFmtId="0" fontId="0" fillId="0" borderId="0" xfId="0" applyProtection="1"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28" fillId="0" borderId="0" xfId="0" applyFont="1" applyBorder="1" applyProtection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vertical="top" wrapText="1"/>
      <protection locked="0"/>
    </xf>
    <xf numFmtId="164" fontId="1" fillId="0" borderId="10" xfId="0" applyNumberFormat="1" applyFont="1" applyBorder="1" applyAlignment="1" applyProtection="1">
      <alignment horizontal="center" vertical="top" wrapText="1"/>
      <protection locked="0"/>
    </xf>
    <xf numFmtId="0" fontId="22" fillId="0" borderId="10" xfId="0" applyFont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0" fontId="22" fillId="0" borderId="18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justify" vertical="top" wrapText="1"/>
      <protection locked="0"/>
    </xf>
    <xf numFmtId="0" fontId="24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center" vertical="center"/>
    </xf>
    <xf numFmtId="0" fontId="34" fillId="35" borderId="43" xfId="0" applyFont="1" applyFill="1" applyBorder="1" applyAlignment="1">
      <alignment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25" fillId="35" borderId="0" xfId="0" applyFont="1" applyFill="1" applyBorder="1"/>
    <xf numFmtId="0" fontId="25" fillId="35" borderId="0" xfId="0" applyFont="1" applyFill="1"/>
    <xf numFmtId="0" fontId="44" fillId="35" borderId="0" xfId="0" applyFont="1" applyFill="1" applyBorder="1"/>
    <xf numFmtId="0" fontId="31" fillId="0" borderId="0" xfId="0" applyFont="1" applyBorder="1" applyAlignment="1" applyProtection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1" fillId="0" borderId="0" xfId="0" applyFont="1" applyProtection="1"/>
    <xf numFmtId="0" fontId="33" fillId="0" borderId="10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justify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164" fontId="1" fillId="0" borderId="18" xfId="0" applyNumberFormat="1" applyFont="1" applyBorder="1" applyAlignment="1" applyProtection="1">
      <alignment horizontal="center" vertical="top" wrapText="1"/>
      <protection locked="0"/>
    </xf>
    <xf numFmtId="0" fontId="1" fillId="0" borderId="51" xfId="0" applyFont="1" applyBorder="1" applyAlignment="1" applyProtection="1">
      <alignment horizontal="justify" vertical="top" wrapText="1"/>
      <protection locked="0"/>
    </xf>
    <xf numFmtId="0" fontId="1" fillId="0" borderId="22" xfId="0" applyFont="1" applyBorder="1" applyAlignment="1" applyProtection="1">
      <alignment horizontal="justify" vertical="top" wrapText="1"/>
      <protection locked="0"/>
    </xf>
    <xf numFmtId="0" fontId="25" fillId="0" borderId="0" xfId="0" applyFont="1" applyFill="1"/>
    <xf numFmtId="0" fontId="48" fillId="35" borderId="0" xfId="0" applyFont="1" applyFill="1" applyBorder="1"/>
    <xf numFmtId="0" fontId="19" fillId="24" borderId="11" xfId="0" applyFont="1" applyFill="1" applyBorder="1" applyAlignment="1" applyProtection="1">
      <alignment horizontal="center" vertical="center" wrapText="1"/>
    </xf>
    <xf numFmtId="0" fontId="19" fillId="24" borderId="18" xfId="0" applyFont="1" applyFill="1" applyBorder="1" applyAlignment="1" applyProtection="1">
      <alignment horizontal="center" vertical="center" wrapText="1"/>
    </xf>
    <xf numFmtId="0" fontId="29" fillId="0" borderId="28" xfId="0" applyFont="1" applyBorder="1" applyAlignment="1" applyProtection="1">
      <alignment horizontal="center" vertical="top" wrapText="1"/>
    </xf>
    <xf numFmtId="0" fontId="29" fillId="0" borderId="29" xfId="0" applyFont="1" applyBorder="1" applyAlignment="1" applyProtection="1">
      <alignment horizontal="center" vertical="top" wrapText="1"/>
    </xf>
    <xf numFmtId="0" fontId="19" fillId="24" borderId="10" xfId="0" applyFont="1" applyFill="1" applyBorder="1" applyAlignment="1" applyProtection="1">
      <alignment horizontal="center" vertical="center" wrapText="1"/>
    </xf>
    <xf numFmtId="0" fontId="0" fillId="0" borderId="29" xfId="0" applyBorder="1" applyProtection="1"/>
    <xf numFmtId="0" fontId="19" fillId="24" borderId="13" xfId="0" applyFont="1" applyFill="1" applyBorder="1" applyAlignment="1" applyProtection="1">
      <alignment horizontal="center" vertical="center" wrapText="1"/>
    </xf>
    <xf numFmtId="0" fontId="19" fillId="24" borderId="19" xfId="0" applyFont="1" applyFill="1" applyBorder="1" applyAlignment="1" applyProtection="1">
      <alignment horizontal="center" vertical="center" wrapText="1"/>
    </xf>
    <xf numFmtId="0" fontId="19" fillId="24" borderId="23" xfId="0" applyFont="1" applyFill="1" applyBorder="1" applyAlignment="1" applyProtection="1">
      <alignment horizontal="center" vertical="center" wrapText="1"/>
    </xf>
    <xf numFmtId="0" fontId="19" fillId="24" borderId="30" xfId="0" applyFont="1" applyFill="1" applyBorder="1" applyAlignment="1" applyProtection="1">
      <alignment horizontal="center" vertical="center" wrapText="1"/>
    </xf>
    <xf numFmtId="0" fontId="19" fillId="24" borderId="20" xfId="0" applyFont="1" applyFill="1" applyBorder="1" applyAlignment="1" applyProtection="1">
      <alignment horizontal="center" vertical="center" wrapText="1"/>
    </xf>
    <xf numFmtId="0" fontId="31" fillId="24" borderId="11" xfId="0" applyFont="1" applyFill="1" applyBorder="1" applyAlignment="1" applyProtection="1">
      <alignment horizontal="center" vertical="center" wrapText="1"/>
    </xf>
    <xf numFmtId="0" fontId="31" fillId="24" borderId="23" xfId="0" applyFont="1" applyFill="1" applyBorder="1" applyAlignment="1" applyProtection="1">
      <alignment horizontal="center" vertical="center" wrapText="1"/>
    </xf>
    <xf numFmtId="0" fontId="23" fillId="24" borderId="22" xfId="0" applyFont="1" applyFill="1" applyBorder="1" applyAlignment="1" applyProtection="1">
      <alignment horizontal="center" vertical="center" wrapText="1"/>
    </xf>
    <xf numFmtId="0" fontId="23" fillId="24" borderId="20" xfId="0" applyFont="1" applyFill="1" applyBorder="1" applyAlignment="1" applyProtection="1">
      <alignment horizontal="center" vertical="center" wrapText="1"/>
    </xf>
    <xf numFmtId="0" fontId="23" fillId="24" borderId="11" xfId="0" applyFont="1" applyFill="1" applyBorder="1" applyAlignment="1" applyProtection="1">
      <alignment horizontal="center" vertical="center" wrapText="1"/>
    </xf>
    <xf numFmtId="0" fontId="19" fillId="24" borderId="24" xfId="0" applyFont="1" applyFill="1" applyBorder="1" applyAlignment="1" applyProtection="1">
      <alignment horizontal="center" vertical="center" wrapText="1"/>
    </xf>
    <xf numFmtId="0" fontId="19" fillId="24" borderId="21" xfId="0" applyFont="1" applyFill="1" applyBorder="1" applyAlignment="1" applyProtection="1">
      <alignment horizontal="center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5" xfId="0" applyFont="1" applyFill="1" applyBorder="1" applyAlignment="1" applyProtection="1">
      <alignment horizontal="left" vertical="center" wrapText="1"/>
    </xf>
    <xf numFmtId="0" fontId="24" fillId="28" borderId="28" xfId="0" applyFont="1" applyFill="1" applyBorder="1" applyAlignment="1" applyProtection="1">
      <alignment horizontal="center" vertical="center"/>
    </xf>
    <xf numFmtId="0" fontId="24" fillId="28" borderId="34" xfId="0" applyFont="1" applyFill="1" applyBorder="1" applyAlignment="1" applyProtection="1">
      <alignment horizontal="center" vertical="center"/>
    </xf>
    <xf numFmtId="0" fontId="24" fillId="28" borderId="31" xfId="0" applyFont="1" applyFill="1" applyBorder="1" applyAlignment="1" applyProtection="1">
      <alignment horizontal="center" vertical="center" wrapText="1"/>
    </xf>
    <xf numFmtId="0" fontId="24" fillId="28" borderId="32" xfId="0" applyFont="1" applyFill="1" applyBorder="1" applyAlignment="1" applyProtection="1">
      <alignment horizontal="center" vertical="center" wrapText="1"/>
    </xf>
    <xf numFmtId="0" fontId="25" fillId="25" borderId="13" xfId="0" applyFont="1" applyFill="1" applyBorder="1" applyAlignment="1" applyProtection="1">
      <alignment horizontal="left" vertical="center" wrapText="1"/>
    </xf>
    <xf numFmtId="0" fontId="25" fillId="25" borderId="10" xfId="0" applyFont="1" applyFill="1" applyBorder="1" applyAlignment="1" applyProtection="1">
      <alignment horizontal="left" vertical="center" wrapText="1"/>
    </xf>
    <xf numFmtId="0" fontId="25" fillId="26" borderId="13" xfId="0" applyFont="1" applyFill="1" applyBorder="1" applyAlignment="1" applyProtection="1">
      <alignment horizontal="left" vertical="center" wrapText="1"/>
    </xf>
    <xf numFmtId="0" fontId="25" fillId="26" borderId="10" xfId="0" applyFont="1" applyFill="1" applyBorder="1" applyAlignment="1" applyProtection="1">
      <alignment horizontal="left" vertical="center" wrapText="1"/>
    </xf>
    <xf numFmtId="0" fontId="19" fillId="24" borderId="22" xfId="0" applyFont="1" applyFill="1" applyBorder="1" applyAlignment="1" applyProtection="1">
      <alignment horizontal="center" vertical="center" wrapText="1"/>
    </xf>
    <xf numFmtId="0" fontId="19" fillId="24" borderId="52" xfId="0" applyFont="1" applyFill="1" applyBorder="1" applyAlignment="1" applyProtection="1">
      <alignment horizontal="center" vertical="center" wrapText="1"/>
    </xf>
    <xf numFmtId="0" fontId="19" fillId="24" borderId="53" xfId="0" applyFont="1" applyFill="1" applyBorder="1" applyAlignment="1" applyProtection="1">
      <alignment horizontal="center" vertical="center" wrapText="1"/>
    </xf>
    <xf numFmtId="0" fontId="19" fillId="24" borderId="43" xfId="0" applyFont="1" applyFill="1" applyBorder="1" applyAlignment="1" applyProtection="1">
      <alignment horizontal="center" vertical="center" wrapText="1"/>
    </xf>
    <xf numFmtId="0" fontId="19" fillId="24" borderId="39" xfId="0" applyFont="1" applyFill="1" applyBorder="1" applyAlignment="1" applyProtection="1">
      <alignment horizontal="center" vertical="center" wrapText="1"/>
    </xf>
    <xf numFmtId="0" fontId="19" fillId="24" borderId="54" xfId="0" applyFont="1" applyFill="1" applyBorder="1" applyAlignment="1" applyProtection="1">
      <alignment horizontal="center" vertical="center" wrapText="1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5" fillId="35" borderId="0" xfId="0" applyFont="1" applyFill="1" applyBorder="1" applyAlignment="1"/>
    <xf numFmtId="0" fontId="36" fillId="0" borderId="35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7" fillId="29" borderId="35" xfId="0" applyFont="1" applyFill="1" applyBorder="1" applyAlignment="1">
      <alignment horizontal="center" vertical="center" wrapText="1"/>
    </xf>
    <xf numFmtId="0" fontId="37" fillId="29" borderId="37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justify" vertical="center" wrapText="1"/>
    </xf>
    <xf numFmtId="0" fontId="39" fillId="0" borderId="38" xfId="0" applyFont="1" applyBorder="1" applyAlignment="1">
      <alignment horizontal="justify" vertical="center" wrapText="1"/>
    </xf>
    <xf numFmtId="0" fontId="39" fillId="0" borderId="40" xfId="0" applyFont="1" applyBorder="1" applyAlignment="1">
      <alignment horizontal="justify" vertical="center" wrapText="1"/>
    </xf>
    <xf numFmtId="0" fontId="39" fillId="0" borderId="39" xfId="0" applyFont="1" applyBorder="1" applyAlignment="1">
      <alignment horizontal="justify" vertical="center" wrapText="1"/>
    </xf>
    <xf numFmtId="0" fontId="39" fillId="0" borderId="41" xfId="0" applyFont="1" applyBorder="1" applyAlignment="1">
      <alignment horizontal="justify" vertical="center" wrapText="1"/>
    </xf>
    <xf numFmtId="0" fontId="39" fillId="0" borderId="55" xfId="0" applyFont="1" applyBorder="1" applyAlignment="1">
      <alignment horizontal="justify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37" xfId="0" applyFont="1" applyBorder="1" applyAlignment="1">
      <alignment horizontal="center" vertical="center" textRotation="90" wrapText="1"/>
    </xf>
    <xf numFmtId="0" fontId="37" fillId="30" borderId="35" xfId="0" applyFont="1" applyFill="1" applyBorder="1" applyAlignment="1">
      <alignment horizontal="center" vertical="center" wrapText="1"/>
    </xf>
    <xf numFmtId="0" fontId="37" fillId="30" borderId="49" xfId="0" applyFont="1" applyFill="1" applyBorder="1" applyAlignment="1">
      <alignment horizontal="center" vertical="center" wrapText="1"/>
    </xf>
    <xf numFmtId="0" fontId="37" fillId="29" borderId="36" xfId="0" applyFont="1" applyFill="1" applyBorder="1" applyAlignment="1">
      <alignment horizontal="center" vertical="center" wrapText="1"/>
    </xf>
    <xf numFmtId="0" fontId="37" fillId="29" borderId="40" xfId="0" applyFont="1" applyFill="1" applyBorder="1" applyAlignment="1">
      <alignment horizontal="center" vertical="center" wrapText="1"/>
    </xf>
    <xf numFmtId="0" fontId="37" fillId="29" borderId="41" xfId="0" applyFont="1" applyFill="1" applyBorder="1" applyAlignment="1">
      <alignment horizontal="center" vertical="center" wrapText="1"/>
    </xf>
    <xf numFmtId="0" fontId="37" fillId="30" borderId="47" xfId="0" applyFont="1" applyFill="1" applyBorder="1" applyAlignment="1">
      <alignment horizontal="center" vertical="center" wrapText="1"/>
    </xf>
    <xf numFmtId="0" fontId="37" fillId="30" borderId="48" xfId="0" applyFont="1" applyFill="1" applyBorder="1" applyAlignment="1">
      <alignment horizontal="center" vertical="center" wrapText="1"/>
    </xf>
    <xf numFmtId="0" fontId="38" fillId="31" borderId="35" xfId="0" applyFont="1" applyFill="1" applyBorder="1" applyAlignment="1">
      <alignment horizontal="center" vertical="center" wrapText="1"/>
    </xf>
    <xf numFmtId="0" fontId="38" fillId="31" borderId="37" xfId="0" applyFont="1" applyFill="1" applyBorder="1" applyAlignment="1">
      <alignment horizontal="center" vertical="center" wrapText="1"/>
    </xf>
    <xf numFmtId="0" fontId="37" fillId="29" borderId="46" xfId="0" applyFont="1" applyFill="1" applyBorder="1" applyAlignment="1">
      <alignment horizontal="center" vertical="center" wrapText="1"/>
    </xf>
    <xf numFmtId="0" fontId="37" fillId="30" borderId="37" xfId="0" applyFont="1" applyFill="1" applyBorder="1" applyAlignment="1">
      <alignment horizontal="center" vertical="center" wrapText="1"/>
    </xf>
    <xf numFmtId="0" fontId="37" fillId="30" borderId="38" xfId="0" applyFont="1" applyFill="1" applyBorder="1" applyAlignment="1">
      <alignment horizontal="center" vertical="center" wrapText="1"/>
    </xf>
    <xf numFmtId="0" fontId="37" fillId="30" borderId="39" xfId="0" applyFont="1" applyFill="1" applyBorder="1" applyAlignment="1">
      <alignment horizontal="center" vertical="center" wrapText="1"/>
    </xf>
    <xf numFmtId="0" fontId="37" fillId="31" borderId="35" xfId="0" applyFont="1" applyFill="1" applyBorder="1" applyAlignment="1">
      <alignment horizontal="center" vertical="center" wrapText="1"/>
    </xf>
    <xf numFmtId="0" fontId="37" fillId="31" borderId="3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1" fillId="34" borderId="10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right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5" fillId="0" borderId="22" xfId="0" applyFont="1" applyBorder="1"/>
    <xf numFmtId="0" fontId="25" fillId="0" borderId="33" xfId="0" applyFont="1" applyBorder="1"/>
    <xf numFmtId="0" fontId="25" fillId="0" borderId="20" xfId="0" applyFont="1" applyBorder="1"/>
    <xf numFmtId="0" fontId="43" fillId="35" borderId="43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3" fillId="24" borderId="11" xfId="0" applyFont="1" applyFill="1" applyBorder="1" applyAlignment="1" applyProtection="1">
      <alignment horizontal="center" textRotation="90" wrapText="1"/>
    </xf>
    <xf numFmtId="0" fontId="19" fillId="24" borderId="19" xfId="0" applyFont="1" applyFill="1" applyBorder="1" applyAlignment="1" applyProtection="1">
      <alignment horizontal="center" textRotation="90" wrapText="1"/>
    </xf>
    <xf numFmtId="0" fontId="19" fillId="24" borderId="11" xfId="0" applyFont="1" applyFill="1" applyBorder="1" applyAlignment="1" applyProtection="1">
      <alignment horizontal="center" textRotation="90" wrapText="1"/>
    </xf>
    <xf numFmtId="0" fontId="1" fillId="0" borderId="0" xfId="0" applyFont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/>
    </xf>
    <xf numFmtId="0" fontId="47" fillId="0" borderId="18" xfId="0" applyFont="1" applyFill="1" applyBorder="1" applyAlignment="1">
      <alignment vertical="center" wrapText="1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31" fillId="32" borderId="22" xfId="0" applyFont="1" applyFill="1" applyBorder="1" applyAlignment="1" applyProtection="1">
      <alignment vertical="center"/>
    </xf>
    <xf numFmtId="0" fontId="31" fillId="32" borderId="33" xfId="0" applyFont="1" applyFill="1" applyBorder="1" applyAlignment="1" applyProtection="1">
      <alignment vertical="center"/>
    </xf>
    <xf numFmtId="0" fontId="33" fillId="32" borderId="20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justify" vertical="top" wrapText="1"/>
      <protection locked="0"/>
    </xf>
    <xf numFmtId="0" fontId="1" fillId="32" borderId="33" xfId="0" applyFont="1" applyFill="1" applyBorder="1" applyAlignment="1" applyProtection="1">
      <alignment horizontal="justify" vertical="top" wrapText="1"/>
      <protection locked="0"/>
    </xf>
    <xf numFmtId="0" fontId="1" fillId="32" borderId="33" xfId="0" applyFont="1" applyFill="1" applyBorder="1" applyAlignment="1" applyProtection="1">
      <alignment horizontal="center" vertical="center" wrapText="1"/>
      <protection locked="0"/>
    </xf>
    <xf numFmtId="164" fontId="1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22" xfId="0" applyFont="1" applyFill="1" applyBorder="1" applyAlignment="1" applyProtection="1">
      <alignment horizontal="left" vertical="center" wrapText="1"/>
      <protection locked="0"/>
    </xf>
    <xf numFmtId="0" fontId="31" fillId="32" borderId="22" xfId="0" applyFont="1" applyFill="1" applyBorder="1" applyAlignment="1" applyProtection="1">
      <alignment vertical="center" wrapText="1"/>
    </xf>
    <xf numFmtId="0" fontId="31" fillId="32" borderId="10" xfId="0" applyFont="1" applyFill="1" applyBorder="1" applyAlignment="1" applyProtection="1">
      <alignment vertical="center"/>
    </xf>
    <xf numFmtId="0" fontId="1" fillId="0" borderId="20" xfId="0" applyFont="1" applyBorder="1" applyAlignment="1" applyProtection="1">
      <alignment horizontal="justify" vertical="top" wrapText="1"/>
      <protection locked="0"/>
    </xf>
    <xf numFmtId="0" fontId="0" fillId="0" borderId="58" xfId="0" applyBorder="1"/>
    <xf numFmtId="164" fontId="1" fillId="0" borderId="53" xfId="0" applyNumberFormat="1" applyFont="1" applyBorder="1" applyAlignment="1" applyProtection="1">
      <alignment horizontal="center" vertical="top" wrapText="1"/>
      <protection locked="0"/>
    </xf>
    <xf numFmtId="164" fontId="1" fillId="0" borderId="20" xfId="0" applyNumberFormat="1" applyFont="1" applyBorder="1" applyAlignment="1" applyProtection="1">
      <alignment horizontal="center" vertical="top" wrapText="1"/>
      <protection locked="0"/>
    </xf>
    <xf numFmtId="0" fontId="29" fillId="0" borderId="22" xfId="0" applyFont="1" applyBorder="1" applyAlignment="1" applyProtection="1">
      <alignment horizontal="center" vertical="top" wrapText="1"/>
    </xf>
    <xf numFmtId="0" fontId="29" fillId="0" borderId="33" xfId="0" applyFont="1" applyBorder="1" applyAlignment="1" applyProtection="1">
      <alignment horizontal="center" vertical="top" wrapText="1"/>
    </xf>
    <xf numFmtId="0" fontId="29" fillId="0" borderId="30" xfId="0" applyFont="1" applyBorder="1" applyAlignment="1" applyProtection="1">
      <alignment horizontal="center" vertical="top" wrapText="1"/>
    </xf>
    <xf numFmtId="0" fontId="29" fillId="0" borderId="50" xfId="0" applyFont="1" applyBorder="1" applyAlignment="1" applyProtection="1">
      <alignment horizontal="center" vertical="top" wrapText="1"/>
    </xf>
    <xf numFmtId="0" fontId="29" fillId="0" borderId="20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32" fillId="0" borderId="18" xfId="0" applyFont="1" applyFill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 wrapText="1"/>
    </xf>
    <xf numFmtId="0" fontId="32" fillId="0" borderId="10" xfId="0" applyFont="1" applyFill="1" applyBorder="1" applyAlignment="1" applyProtection="1">
      <alignment horizontal="center" vertical="top"/>
    </xf>
    <xf numFmtId="0" fontId="19" fillId="24" borderId="13" xfId="0" applyFont="1" applyFill="1" applyBorder="1" applyAlignment="1" applyProtection="1">
      <alignment horizontal="center" textRotation="90" wrapText="1"/>
    </xf>
    <xf numFmtId="0" fontId="19" fillId="24" borderId="10" xfId="0" applyFont="1" applyFill="1" applyBorder="1" applyAlignment="1" applyProtection="1">
      <alignment horizontal="center" textRotation="90" wrapText="1"/>
    </xf>
    <xf numFmtId="0" fontId="19" fillId="24" borderId="20" xfId="0" applyFont="1" applyFill="1" applyBorder="1" applyAlignment="1" applyProtection="1">
      <alignment horizontal="center" textRotation="90" wrapText="1"/>
    </xf>
    <xf numFmtId="0" fontId="19" fillId="24" borderId="56" xfId="0" applyFont="1" applyFill="1" applyBorder="1" applyAlignment="1" applyProtection="1">
      <alignment horizontal="center" vertical="center" wrapText="1"/>
    </xf>
    <xf numFmtId="0" fontId="19" fillId="24" borderId="57" xfId="0" applyFont="1" applyFill="1" applyBorder="1" applyAlignment="1" applyProtection="1">
      <alignment horizontal="center" vertical="center" wrapText="1"/>
    </xf>
    <xf numFmtId="0" fontId="29" fillId="0" borderId="62" xfId="0" applyFont="1" applyBorder="1" applyAlignment="1" applyProtection="1">
      <alignment horizontal="center" vertical="top" wrapText="1"/>
    </xf>
    <xf numFmtId="0" fontId="29" fillId="0" borderId="34" xfId="0" applyFont="1" applyBorder="1" applyAlignment="1" applyProtection="1">
      <alignment horizontal="center" vertical="top" wrapText="1"/>
    </xf>
    <xf numFmtId="0" fontId="49" fillId="36" borderId="25" xfId="0" applyFont="1" applyFill="1" applyBorder="1" applyAlignment="1" applyProtection="1">
      <alignment horizontal="center" vertical="center" wrapText="1"/>
    </xf>
    <xf numFmtId="0" fontId="49" fillId="36" borderId="26" xfId="0" applyFont="1" applyFill="1" applyBorder="1" applyAlignment="1" applyProtection="1">
      <alignment horizontal="center" vertical="center" wrapText="1"/>
    </xf>
    <xf numFmtId="0" fontId="49" fillId="36" borderId="27" xfId="0" applyFont="1" applyFill="1" applyBorder="1" applyAlignment="1" applyProtection="1">
      <alignment horizontal="center" vertical="center" wrapText="1"/>
    </xf>
    <xf numFmtId="0" fontId="30" fillId="0" borderId="59" xfId="0" applyFont="1" applyBorder="1" applyAlignment="1" applyProtection="1">
      <alignment horizontal="center" vertical="center" wrapText="1"/>
    </xf>
    <xf numFmtId="0" fontId="30" fillId="0" borderId="60" xfId="0" applyFont="1" applyBorder="1" applyAlignment="1" applyProtection="1">
      <alignment horizontal="center" vertical="center" wrapText="1"/>
    </xf>
    <xf numFmtId="0" fontId="30" fillId="0" borderId="61" xfId="0" applyFont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8"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R99"/>
  <sheetViews>
    <sheetView tabSelected="1" zoomScale="65" zoomScaleNormal="65" zoomScaleSheetLayoutView="10" zoomScalePageLayoutView="75" workbookViewId="0">
      <selection activeCell="J22" sqref="J22"/>
    </sheetView>
  </sheetViews>
  <sheetFormatPr defaultColWidth="2.5703125" defaultRowHeight="12.75" x14ac:dyDescent="0.2"/>
  <cols>
    <col min="1" max="1" width="8.28515625" style="49" customWidth="1"/>
    <col min="2" max="2" width="38.85546875" style="49" customWidth="1"/>
    <col min="3" max="3" width="35.7109375" style="2" customWidth="1"/>
    <col min="4" max="4" width="22" style="2" customWidth="1"/>
    <col min="5" max="5" width="7" style="19" customWidth="1"/>
    <col min="6" max="6" width="7" style="19" bestFit="1" customWidth="1"/>
    <col min="7" max="7" width="35.7109375" style="2" customWidth="1"/>
    <col min="8" max="9" width="7" style="146" customWidth="1"/>
    <col min="10" max="10" width="50.28515625" style="18" customWidth="1"/>
    <col min="11" max="11" width="48.28515625" style="18" customWidth="1"/>
    <col min="12" max="12" width="51.140625" style="18" customWidth="1"/>
    <col min="13" max="13" width="20.7109375" style="18" bestFit="1" customWidth="1"/>
    <col min="14" max="14" width="21" style="18" bestFit="1" customWidth="1"/>
    <col min="15" max="15" width="17.28515625" style="18" customWidth="1"/>
    <col min="16" max="16" width="21.42578125" style="20" customWidth="1"/>
    <col min="17" max="17" width="5.5703125" style="2" hidden="1" customWidth="1"/>
    <col min="18" max="18" width="5" style="2" hidden="1" customWidth="1"/>
    <col min="19" max="2536" width="2.5703125" style="2" customWidth="1"/>
    <col min="2537" max="2537" width="19.140625" style="2" customWidth="1"/>
    <col min="2538" max="16384" width="2.5703125" style="2"/>
  </cols>
  <sheetData>
    <row r="1" spans="1:18" ht="31.5" customHeight="1" thickBot="1" x14ac:dyDescent="0.25">
      <c r="A1" s="193" t="s">
        <v>117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8" ht="18" customHeight="1" x14ac:dyDescent="0.2">
      <c r="A2" s="188" t="s">
        <v>0</v>
      </c>
      <c r="B2" s="61"/>
      <c r="C2" s="61"/>
      <c r="D2" s="61"/>
      <c r="E2" s="60" t="s">
        <v>104</v>
      </c>
      <c r="F2" s="63"/>
      <c r="G2" s="63"/>
      <c r="H2" s="63"/>
      <c r="I2" s="63"/>
      <c r="J2" s="63"/>
      <c r="K2" s="63"/>
      <c r="L2" s="63"/>
      <c r="M2" s="60" t="s">
        <v>29</v>
      </c>
      <c r="N2" s="61"/>
      <c r="O2" s="61"/>
      <c r="P2" s="189"/>
    </row>
    <row r="3" spans="1:18" s="15" customFormat="1" ht="15.75" customHeight="1" x14ac:dyDescent="0.25">
      <c r="A3" s="69" t="s">
        <v>82</v>
      </c>
      <c r="B3" s="69" t="s">
        <v>5</v>
      </c>
      <c r="C3" s="58" t="s">
        <v>1</v>
      </c>
      <c r="D3" s="62" t="s">
        <v>4</v>
      </c>
      <c r="E3" s="67" t="s">
        <v>18</v>
      </c>
      <c r="F3" s="68"/>
      <c r="G3" s="58" t="s">
        <v>101</v>
      </c>
      <c r="H3" s="71" t="s">
        <v>19</v>
      </c>
      <c r="I3" s="72"/>
      <c r="J3" s="58" t="s">
        <v>100</v>
      </c>
      <c r="K3" s="186" t="s">
        <v>102</v>
      </c>
      <c r="L3" s="74" t="s">
        <v>103</v>
      </c>
      <c r="M3" s="64" t="s">
        <v>28</v>
      </c>
      <c r="N3" s="62" t="s">
        <v>3</v>
      </c>
      <c r="O3" s="62" t="s">
        <v>2</v>
      </c>
      <c r="P3" s="62" t="s">
        <v>22</v>
      </c>
    </row>
    <row r="4" spans="1:18" s="15" customFormat="1" ht="88.5" customHeight="1" x14ac:dyDescent="0.25">
      <c r="A4" s="70"/>
      <c r="B4" s="70"/>
      <c r="C4" s="66"/>
      <c r="D4" s="73"/>
      <c r="E4" s="144" t="s">
        <v>20</v>
      </c>
      <c r="F4" s="145" t="s">
        <v>21</v>
      </c>
      <c r="G4" s="66"/>
      <c r="H4" s="143" t="s">
        <v>106</v>
      </c>
      <c r="I4" s="143" t="s">
        <v>107</v>
      </c>
      <c r="J4" s="66"/>
      <c r="K4" s="187"/>
      <c r="L4" s="75"/>
      <c r="M4" s="65"/>
      <c r="N4" s="58"/>
      <c r="O4" s="58"/>
      <c r="P4" s="58"/>
    </row>
    <row r="5" spans="1:18" ht="23.25" x14ac:dyDescent="0.2">
      <c r="A5" s="169" t="s">
        <v>95</v>
      </c>
      <c r="B5" s="168"/>
      <c r="C5" s="164"/>
      <c r="D5" s="164"/>
      <c r="E5" s="165"/>
      <c r="F5" s="165"/>
      <c r="G5" s="164"/>
      <c r="H5" s="165"/>
      <c r="I5" s="165"/>
      <c r="J5" s="164"/>
      <c r="K5" s="164"/>
      <c r="L5" s="164"/>
      <c r="M5" s="166"/>
      <c r="N5" s="166"/>
      <c r="O5" s="165"/>
      <c r="P5" s="162" t="str">
        <f t="shared" ref="P5" si="0">IF(O5=0,"",IF(O5="New","N",IF(O5="Unchanged","↔",IF(O5="Increasing","↑",IF(O5="Reducing","↓",IF(O5="Imminent","!",IF(O5="Closed","X")))))))&amp;R5</f>
        <v/>
      </c>
      <c r="Q5" s="2">
        <f t="shared" ref="Q5:Q68" si="1">H5*I5</f>
        <v>0</v>
      </c>
      <c r="R5" s="2" t="str">
        <f>IF(ISNA(VLOOKUP(H5&amp;I5,Risk_Lookup!$C$2:$D$26,2,FALSE))=TRUE,"", VLOOKUP(H5&amp;I5,Risk_Lookup!$C$2:$D$26,2,FALSE))</f>
        <v/>
      </c>
    </row>
    <row r="6" spans="1:18" ht="23.25" x14ac:dyDescent="0.2">
      <c r="A6" s="150">
        <v>1</v>
      </c>
      <c r="B6" s="157" t="s">
        <v>83</v>
      </c>
      <c r="C6" s="51"/>
      <c r="D6" s="51"/>
      <c r="E6" s="151"/>
      <c r="F6" s="151"/>
      <c r="G6" s="51"/>
      <c r="H6" s="151"/>
      <c r="I6" s="151"/>
      <c r="J6" s="51"/>
      <c r="K6" s="51"/>
      <c r="L6" s="51"/>
      <c r="M6" s="152"/>
      <c r="N6" s="152"/>
      <c r="O6" s="151"/>
      <c r="P6" s="153" t="str">
        <f t="shared" ref="P6" si="2">IF(O6=0,"",IF(O6="New","N",IF(O6="Unchanged","↔",IF(O6="Increasing","↑",IF(O6="Reducing","↓",IF(O6="Imminent","!",IF(O6="Closed","X")))))))&amp;R6</f>
        <v/>
      </c>
      <c r="Q6" s="2">
        <f t="shared" ref="Q5:Q22" si="3">H6*I6</f>
        <v>0</v>
      </c>
      <c r="R6" s="2" t="str">
        <f>IF(ISNA(VLOOKUP(H6&amp;I6,Risk_Lookup!$C$2:$D$26,2,FALSE))=TRUE,"", VLOOKUP(H6&amp;I6,Risk_Lookup!$C$2:$D$26,2,FALSE))</f>
        <v/>
      </c>
    </row>
    <row r="7" spans="1:18" ht="23.25" x14ac:dyDescent="0.2">
      <c r="A7" s="16">
        <v>2</v>
      </c>
      <c r="B7" s="48" t="s">
        <v>84</v>
      </c>
      <c r="C7" s="51"/>
      <c r="D7" s="51"/>
      <c r="E7" s="151"/>
      <c r="F7" s="151"/>
      <c r="G7" s="51"/>
      <c r="H7" s="151"/>
      <c r="I7" s="151"/>
      <c r="J7" s="51"/>
      <c r="K7" s="51"/>
      <c r="L7" s="51"/>
      <c r="M7" s="152"/>
      <c r="N7" s="152"/>
      <c r="O7" s="151"/>
      <c r="P7" s="50" t="str">
        <f t="shared" ref="P7:P70" si="4">IF(O7=0,"",IF(O7="New","N",IF(O7="Unchanged","↔",IF(O7="Increasing","↑",IF(O7="Reducing","↓",IF(O7="Imminent","!",IF(O7="Closed","X")))))))&amp;R7</f>
        <v/>
      </c>
      <c r="Q7" s="2">
        <f t="shared" ref="Q7:Q70" si="5">H7*I7</f>
        <v>0</v>
      </c>
      <c r="R7" s="2" t="str">
        <f>IF(ISNA(VLOOKUP(H7&amp;I7,Risk_Lookup!$C$2:$D$26,2,FALSE))=TRUE,"", VLOOKUP(H7&amp;I7,Risk_Lookup!$C$2:$D$26,2,FALSE))</f>
        <v/>
      </c>
    </row>
    <row r="8" spans="1:18" ht="23.25" x14ac:dyDescent="0.2">
      <c r="A8" s="147">
        <v>3</v>
      </c>
      <c r="B8" s="148" t="s">
        <v>85</v>
      </c>
      <c r="C8" s="163"/>
      <c r="D8" s="163"/>
      <c r="E8" s="155"/>
      <c r="F8" s="155"/>
      <c r="G8" s="163"/>
      <c r="H8" s="155"/>
      <c r="I8" s="155"/>
      <c r="J8" s="163"/>
      <c r="K8" s="163"/>
      <c r="L8" s="163"/>
      <c r="M8" s="158"/>
      <c r="N8" s="158"/>
      <c r="O8" s="155"/>
      <c r="P8" s="149" t="str">
        <f t="shared" si="4"/>
        <v/>
      </c>
      <c r="Q8" s="2">
        <f t="shared" si="5"/>
        <v>0</v>
      </c>
      <c r="R8" s="2" t="str">
        <f>IF(ISNA(VLOOKUP(H8&amp;I8,Risk_Lookup!$C$2:$D$26,2,FALSE))=TRUE,"", VLOOKUP(H8&amp;I8,Risk_Lookup!$C$2:$D$26,2,FALSE))</f>
        <v/>
      </c>
    </row>
    <row r="9" spans="1:18" ht="23.25" x14ac:dyDescent="0.2">
      <c r="A9" s="160" t="s">
        <v>94</v>
      </c>
      <c r="B9" s="161"/>
      <c r="C9" s="164"/>
      <c r="D9" s="164"/>
      <c r="E9" s="165"/>
      <c r="F9" s="165"/>
      <c r="G9" s="164"/>
      <c r="H9" s="165"/>
      <c r="I9" s="165"/>
      <c r="J9" s="164"/>
      <c r="K9" s="164"/>
      <c r="L9" s="164"/>
      <c r="M9" s="166"/>
      <c r="N9" s="166"/>
      <c r="O9" s="165"/>
      <c r="P9" s="162" t="str">
        <f t="shared" si="4"/>
        <v/>
      </c>
      <c r="Q9" s="2">
        <f t="shared" si="5"/>
        <v>0</v>
      </c>
      <c r="R9" s="2" t="str">
        <f>IF(ISNA(VLOOKUP(H9&amp;I9,Risk_Lookup!$C$2:$D$26,2,FALSE))=TRUE,"", VLOOKUP(H9&amp;I9,Risk_Lookup!$C$2:$D$26,2,FALSE))</f>
        <v/>
      </c>
    </row>
    <row r="10" spans="1:18" ht="23.25" x14ac:dyDescent="0.2">
      <c r="A10" s="150">
        <v>4</v>
      </c>
      <c r="B10" s="14" t="s">
        <v>86</v>
      </c>
      <c r="C10" s="51"/>
      <c r="D10" s="51"/>
      <c r="E10" s="151"/>
      <c r="F10" s="151"/>
      <c r="G10" s="51"/>
      <c r="H10" s="151"/>
      <c r="I10" s="151"/>
      <c r="J10" s="51"/>
      <c r="K10" s="51"/>
      <c r="L10" s="51"/>
      <c r="M10" s="152"/>
      <c r="N10" s="152"/>
      <c r="O10" s="151"/>
      <c r="P10" s="153" t="str">
        <f t="shared" si="4"/>
        <v/>
      </c>
      <c r="Q10" s="2">
        <f t="shared" si="5"/>
        <v>0</v>
      </c>
      <c r="R10" s="2" t="str">
        <f>IF(ISNA(VLOOKUP(H10&amp;I10,Risk_Lookup!$C$2:$D$26,2,FALSE))=TRUE,"", VLOOKUP(H10&amp;I10,Risk_Lookup!$C$2:$D$26,2,FALSE))</f>
        <v/>
      </c>
    </row>
    <row r="11" spans="1:18" ht="23.25" x14ac:dyDescent="0.2">
      <c r="A11" s="147">
        <v>5</v>
      </c>
      <c r="B11" s="148" t="s">
        <v>87</v>
      </c>
      <c r="C11" s="163"/>
      <c r="D11" s="163"/>
      <c r="E11" s="155"/>
      <c r="F11" s="155"/>
      <c r="G11" s="163"/>
      <c r="H11" s="155"/>
      <c r="I11" s="155"/>
      <c r="J11" s="163"/>
      <c r="K11" s="163"/>
      <c r="L11" s="163"/>
      <c r="M11" s="158"/>
      <c r="N11" s="158"/>
      <c r="O11" s="155"/>
      <c r="P11" s="149" t="str">
        <f t="shared" si="4"/>
        <v/>
      </c>
      <c r="Q11" s="2">
        <f t="shared" si="5"/>
        <v>0</v>
      </c>
      <c r="R11" s="2" t="str">
        <f>IF(ISNA(VLOOKUP(H11&amp;I11,Risk_Lookup!$C$2:$D$26,2,FALSE))=TRUE,"", VLOOKUP(H11&amp;I11,Risk_Lookup!$C$2:$D$26,2,FALSE))</f>
        <v/>
      </c>
    </row>
    <row r="12" spans="1:18" ht="23.25" x14ac:dyDescent="0.2">
      <c r="A12" s="160" t="s">
        <v>93</v>
      </c>
      <c r="B12" s="161"/>
      <c r="C12" s="164"/>
      <c r="D12" s="164"/>
      <c r="E12" s="165"/>
      <c r="F12" s="165"/>
      <c r="G12" s="164"/>
      <c r="H12" s="165"/>
      <c r="I12" s="165"/>
      <c r="J12" s="164"/>
      <c r="K12" s="164"/>
      <c r="L12" s="164"/>
      <c r="M12" s="166"/>
      <c r="N12" s="166"/>
      <c r="O12" s="165"/>
      <c r="P12" s="162" t="str">
        <f t="shared" si="4"/>
        <v/>
      </c>
      <c r="Q12" s="2">
        <f t="shared" si="5"/>
        <v>0</v>
      </c>
      <c r="R12" s="2" t="str">
        <f>IF(ISNA(VLOOKUP(H12&amp;I12,Risk_Lookup!$C$2:$D$26,2,FALSE))=TRUE,"", VLOOKUP(H12&amp;I12,Risk_Lookup!$C$2:$D$26,2,FALSE))</f>
        <v/>
      </c>
    </row>
    <row r="13" spans="1:18" s="47" customFormat="1" ht="23.25" x14ac:dyDescent="0.2">
      <c r="A13" s="159">
        <v>6</v>
      </c>
      <c r="B13" s="154" t="s">
        <v>90</v>
      </c>
      <c r="C13" s="163"/>
      <c r="D13" s="163"/>
      <c r="E13" s="155"/>
      <c r="F13" s="155"/>
      <c r="G13" s="163"/>
      <c r="H13" s="155"/>
      <c r="I13" s="155"/>
      <c r="J13" s="163"/>
      <c r="K13" s="163"/>
      <c r="L13" s="163"/>
      <c r="M13" s="158"/>
      <c r="N13" s="158"/>
      <c r="O13" s="155"/>
      <c r="P13" s="156" t="str">
        <f t="shared" si="4"/>
        <v/>
      </c>
      <c r="Q13" s="2">
        <f t="shared" si="5"/>
        <v>0</v>
      </c>
      <c r="R13" s="2" t="str">
        <f>IF(ISNA(VLOOKUP(H13&amp;I13,Risk_Lookup!$C$2:$D$26,2,FALSE))=TRUE,"", VLOOKUP(H13&amp;I13,Risk_Lookup!$C$2:$D$26,2,FALSE))</f>
        <v/>
      </c>
    </row>
    <row r="14" spans="1:18" ht="23.25" x14ac:dyDescent="0.2">
      <c r="A14" s="160" t="s">
        <v>92</v>
      </c>
      <c r="B14" s="161"/>
      <c r="C14" s="164"/>
      <c r="D14" s="164"/>
      <c r="E14" s="165"/>
      <c r="F14" s="165"/>
      <c r="G14" s="164"/>
      <c r="H14" s="165"/>
      <c r="I14" s="165"/>
      <c r="J14" s="164"/>
      <c r="K14" s="164"/>
      <c r="L14" s="164"/>
      <c r="M14" s="166"/>
      <c r="N14" s="166"/>
      <c r="O14" s="165"/>
      <c r="P14" s="162" t="str">
        <f t="shared" si="4"/>
        <v/>
      </c>
      <c r="Q14" s="2">
        <f t="shared" si="5"/>
        <v>0</v>
      </c>
      <c r="R14" s="2" t="str">
        <f>IF(ISNA(VLOOKUP(H14&amp;I14,Risk_Lookup!$C$2:$D$26,2,FALSE))=TRUE,"", VLOOKUP(H14&amp;I14,Risk_Lookup!$C$2:$D$26,2,FALSE))</f>
        <v/>
      </c>
    </row>
    <row r="15" spans="1:18" ht="23.25" x14ac:dyDescent="0.2">
      <c r="A15" s="150">
        <v>7</v>
      </c>
      <c r="B15" s="14" t="s">
        <v>88</v>
      </c>
      <c r="C15" s="51"/>
      <c r="D15" s="51"/>
      <c r="E15" s="151"/>
      <c r="F15" s="151"/>
      <c r="G15" s="51"/>
      <c r="H15" s="151"/>
      <c r="I15" s="151"/>
      <c r="J15" s="51"/>
      <c r="K15" s="51"/>
      <c r="L15" s="51"/>
      <c r="M15" s="152"/>
      <c r="N15" s="152"/>
      <c r="O15" s="151"/>
      <c r="P15" s="153" t="str">
        <f t="shared" si="4"/>
        <v/>
      </c>
      <c r="Q15" s="2">
        <f t="shared" si="5"/>
        <v>0</v>
      </c>
      <c r="R15" s="2" t="str">
        <f>IF(ISNA(VLOOKUP(H15&amp;I15,Risk_Lookup!$C$2:$D$26,2,FALSE))=TRUE,"", VLOOKUP(H15&amp;I15,Risk_Lookup!$C$2:$D$26,2,FALSE))</f>
        <v/>
      </c>
    </row>
    <row r="16" spans="1:18" ht="23.25" x14ac:dyDescent="0.2">
      <c r="A16" s="16">
        <v>8</v>
      </c>
      <c r="B16" s="1" t="s">
        <v>91</v>
      </c>
      <c r="C16" s="51"/>
      <c r="D16" s="51"/>
      <c r="E16" s="151"/>
      <c r="F16" s="151"/>
      <c r="G16" s="51"/>
      <c r="H16" s="151"/>
      <c r="I16" s="151"/>
      <c r="J16" s="51"/>
      <c r="K16" s="51"/>
      <c r="L16" s="51"/>
      <c r="M16" s="152"/>
      <c r="N16" s="152"/>
      <c r="O16" s="151"/>
      <c r="P16" s="50" t="str">
        <f t="shared" si="4"/>
        <v/>
      </c>
      <c r="Q16" s="2">
        <f t="shared" si="5"/>
        <v>0</v>
      </c>
      <c r="R16" s="2" t="str">
        <f>IF(ISNA(VLOOKUP(H16&amp;I16,Risk_Lookup!$C$2:$D$26,2,FALSE))=TRUE,"", VLOOKUP(H16&amp;I16,Risk_Lookup!$C$2:$D$26,2,FALSE))</f>
        <v/>
      </c>
    </row>
    <row r="17" spans="1:18" ht="23.25" x14ac:dyDescent="0.2">
      <c r="A17" s="147">
        <v>9</v>
      </c>
      <c r="B17" s="148" t="s">
        <v>105</v>
      </c>
      <c r="C17" s="163"/>
      <c r="D17" s="163"/>
      <c r="E17" s="155"/>
      <c r="F17" s="155"/>
      <c r="G17" s="163"/>
      <c r="H17" s="155"/>
      <c r="I17" s="155"/>
      <c r="J17" s="163"/>
      <c r="K17" s="163"/>
      <c r="L17" s="163"/>
      <c r="M17" s="158"/>
      <c r="N17" s="158"/>
      <c r="O17" s="155"/>
      <c r="P17" s="149" t="str">
        <f t="shared" si="4"/>
        <v/>
      </c>
      <c r="Q17" s="2">
        <f t="shared" si="5"/>
        <v>0</v>
      </c>
      <c r="R17" s="2" t="str">
        <f>IF(ISNA(VLOOKUP(H17&amp;I17,Risk_Lookup!$C$2:$D$26,2,FALSE))=TRUE,"", VLOOKUP(H17&amp;I17,Risk_Lookup!$C$2:$D$26,2,FALSE))</f>
        <v/>
      </c>
    </row>
    <row r="18" spans="1:18" ht="23.25" x14ac:dyDescent="0.2">
      <c r="A18" s="160" t="s">
        <v>96</v>
      </c>
      <c r="B18" s="161"/>
      <c r="C18" s="164"/>
      <c r="D18" s="164"/>
      <c r="E18" s="165"/>
      <c r="F18" s="165"/>
      <c r="G18" s="164"/>
      <c r="H18" s="165"/>
      <c r="I18" s="165"/>
      <c r="J18" s="164"/>
      <c r="K18" s="164"/>
      <c r="L18" s="164"/>
      <c r="M18" s="166"/>
      <c r="N18" s="166"/>
      <c r="O18" s="165"/>
      <c r="P18" s="162" t="str">
        <f t="shared" si="4"/>
        <v/>
      </c>
      <c r="Q18" s="2">
        <f t="shared" si="5"/>
        <v>0</v>
      </c>
      <c r="R18" s="2" t="str">
        <f>IF(ISNA(VLOOKUP(H18&amp;I18,Risk_Lookup!$C$2:$D$26,2,FALSE))=TRUE,"", VLOOKUP(H18&amp;I18,Risk_Lookup!$C$2:$D$26,2,FALSE))</f>
        <v/>
      </c>
    </row>
    <row r="19" spans="1:18" ht="23.25" x14ac:dyDescent="0.2">
      <c r="A19" s="150">
        <v>10</v>
      </c>
      <c r="B19" s="14" t="s">
        <v>89</v>
      </c>
      <c r="C19" s="51"/>
      <c r="D19" s="51"/>
      <c r="E19" s="151"/>
      <c r="F19" s="151"/>
      <c r="G19" s="51"/>
      <c r="H19" s="151"/>
      <c r="I19" s="151"/>
      <c r="J19" s="51"/>
      <c r="K19" s="51"/>
      <c r="L19" s="51"/>
      <c r="M19" s="152"/>
      <c r="N19" s="152"/>
      <c r="O19" s="151"/>
      <c r="P19" s="153" t="str">
        <f t="shared" si="4"/>
        <v/>
      </c>
      <c r="Q19" s="2">
        <f t="shared" si="5"/>
        <v>0</v>
      </c>
      <c r="R19" s="2" t="str">
        <f>IF(ISNA(VLOOKUP(H19&amp;I19,Risk_Lookup!$C$2:$D$26,2,FALSE))=TRUE,"", VLOOKUP(H19&amp;I19,Risk_Lookup!$C$2:$D$26,2,FALSE))</f>
        <v/>
      </c>
    </row>
    <row r="20" spans="1:18" ht="23.25" x14ac:dyDescent="0.2">
      <c r="A20" s="147">
        <v>11</v>
      </c>
      <c r="B20" s="148" t="s">
        <v>97</v>
      </c>
      <c r="C20" s="163"/>
      <c r="D20" s="163"/>
      <c r="E20" s="155"/>
      <c r="F20" s="155"/>
      <c r="G20" s="163"/>
      <c r="H20" s="155"/>
      <c r="I20" s="155"/>
      <c r="J20" s="163"/>
      <c r="K20" s="163"/>
      <c r="L20" s="163"/>
      <c r="M20" s="158"/>
      <c r="N20" s="158"/>
      <c r="O20" s="155"/>
      <c r="P20" s="149" t="str">
        <f t="shared" si="4"/>
        <v/>
      </c>
      <c r="Q20" s="2">
        <f t="shared" si="5"/>
        <v>0</v>
      </c>
      <c r="R20" s="2" t="str">
        <f>IF(ISNA(VLOOKUP(H20&amp;I20,Risk_Lookup!$C$2:$D$26,2,FALSE))=TRUE,"", VLOOKUP(H20&amp;I20,Risk_Lookup!$C$2:$D$26,2,FALSE))</f>
        <v/>
      </c>
    </row>
    <row r="21" spans="1:18" ht="23.25" x14ac:dyDescent="0.2">
      <c r="A21" s="160" t="s">
        <v>98</v>
      </c>
      <c r="B21" s="161"/>
      <c r="C21" s="164"/>
      <c r="D21" s="164"/>
      <c r="E21" s="165"/>
      <c r="F21" s="165"/>
      <c r="G21" s="164"/>
      <c r="H21" s="165"/>
      <c r="I21" s="165"/>
      <c r="J21" s="164"/>
      <c r="K21" s="164"/>
      <c r="L21" s="164"/>
      <c r="M21" s="166"/>
      <c r="N21" s="166"/>
      <c r="O21" s="165"/>
      <c r="P21" s="162" t="str">
        <f t="shared" si="4"/>
        <v/>
      </c>
      <c r="Q21" s="2">
        <f t="shared" si="5"/>
        <v>0</v>
      </c>
      <c r="R21" s="2" t="str">
        <f>IF(ISNA(VLOOKUP(H21&amp;I21,Risk_Lookup!$C$2:$D$26,2,FALSE))=TRUE,"", VLOOKUP(H21&amp;I21,Risk_Lookup!$C$2:$D$26,2,FALSE))</f>
        <v/>
      </c>
    </row>
    <row r="22" spans="1:18" ht="25.5" x14ac:dyDescent="0.2">
      <c r="A22" s="159">
        <v>12</v>
      </c>
      <c r="B22" s="154" t="s">
        <v>99</v>
      </c>
      <c r="C22" s="163"/>
      <c r="D22" s="163"/>
      <c r="E22" s="155"/>
      <c r="F22" s="155"/>
      <c r="G22" s="163"/>
      <c r="H22" s="155"/>
      <c r="I22" s="155"/>
      <c r="J22" s="163"/>
      <c r="K22" s="163"/>
      <c r="L22" s="163"/>
      <c r="M22" s="158"/>
      <c r="N22" s="158"/>
      <c r="O22" s="155"/>
      <c r="P22" s="156" t="str">
        <f t="shared" si="4"/>
        <v/>
      </c>
      <c r="Q22" s="2">
        <f t="shared" si="5"/>
        <v>0</v>
      </c>
      <c r="R22" s="2" t="str">
        <f>IF(ISNA(VLOOKUP(H22&amp;I22,Risk_Lookup!$C$2:$D$26,2,FALSE))=TRUE,"", VLOOKUP(H22&amp;I22,Risk_Lookup!$C$2:$D$26,2,FALSE))</f>
        <v/>
      </c>
    </row>
    <row r="23" spans="1:18" ht="23.25" x14ac:dyDescent="0.2">
      <c r="A23" s="169" t="s">
        <v>122</v>
      </c>
      <c r="B23" s="167"/>
      <c r="C23" s="164"/>
      <c r="D23" s="164"/>
      <c r="E23" s="165"/>
      <c r="F23" s="165"/>
      <c r="G23" s="164"/>
      <c r="H23" s="165"/>
      <c r="I23" s="165"/>
      <c r="J23" s="164"/>
      <c r="K23" s="164"/>
      <c r="L23" s="164"/>
      <c r="M23" s="166"/>
      <c r="N23" s="166"/>
      <c r="O23" s="165"/>
      <c r="P23" s="162" t="str">
        <f t="shared" si="4"/>
        <v/>
      </c>
      <c r="Q23" s="2">
        <f t="shared" si="5"/>
        <v>0</v>
      </c>
      <c r="R23" s="2" t="str">
        <f>IF(ISNA(VLOOKUP(H23&amp;I23,Risk_Lookup!$C$2:$D$26,2,FALSE))=TRUE,"", VLOOKUP(H23&amp;I23,Risk_Lookup!$C$2:$D$26,2,FALSE))</f>
        <v/>
      </c>
    </row>
    <row r="24" spans="1:18" ht="23.25" x14ac:dyDescent="0.2">
      <c r="A24" s="150"/>
      <c r="B24" s="14"/>
      <c r="C24" s="51"/>
      <c r="D24" s="51"/>
      <c r="E24" s="151"/>
      <c r="F24" s="151"/>
      <c r="G24" s="51"/>
      <c r="H24" s="151"/>
      <c r="I24" s="151"/>
      <c r="J24" s="51"/>
      <c r="K24" s="51"/>
      <c r="L24" s="51"/>
      <c r="M24" s="152"/>
      <c r="N24" s="152"/>
      <c r="O24" s="151"/>
      <c r="P24" s="153" t="str">
        <f t="shared" si="4"/>
        <v/>
      </c>
      <c r="Q24" s="2">
        <f t="shared" si="5"/>
        <v>0</v>
      </c>
      <c r="R24" s="2" t="str">
        <f>IF(ISNA(VLOOKUP(H24&amp;I24,Risk_Lookup!$C$2:$D$26,2,FALSE))=TRUE,"", VLOOKUP(H24&amp;I24,Risk_Lookup!$C$2:$D$26,2,FALSE))</f>
        <v/>
      </c>
    </row>
    <row r="25" spans="1:18" ht="23.25" x14ac:dyDescent="0.2">
      <c r="A25" s="16"/>
      <c r="B25" s="1"/>
      <c r="C25" s="51"/>
      <c r="D25" s="51"/>
      <c r="E25" s="151"/>
      <c r="F25" s="151"/>
      <c r="G25" s="51"/>
      <c r="H25" s="151"/>
      <c r="I25" s="151"/>
      <c r="J25" s="51"/>
      <c r="K25" s="51"/>
      <c r="L25" s="51"/>
      <c r="M25" s="152"/>
      <c r="N25" s="152"/>
      <c r="O25" s="151"/>
      <c r="P25" s="50" t="str">
        <f t="shared" si="4"/>
        <v/>
      </c>
      <c r="Q25" s="2">
        <f t="shared" si="5"/>
        <v>0</v>
      </c>
      <c r="R25" s="2" t="str">
        <f>IF(ISNA(VLOOKUP(H25&amp;I25,Risk_Lookup!$C$2:$D$26,2,FALSE))=TRUE,"", VLOOKUP(H25&amp;I25,Risk_Lookup!$C$2:$D$26,2,FALSE))</f>
        <v/>
      </c>
    </row>
    <row r="26" spans="1:18" s="17" customFormat="1" ht="23.25" x14ac:dyDescent="0.2">
      <c r="A26" s="16"/>
      <c r="B26" s="1"/>
      <c r="C26" s="51"/>
      <c r="D26" s="51"/>
      <c r="E26" s="151"/>
      <c r="F26" s="151"/>
      <c r="G26" s="51"/>
      <c r="H26" s="151"/>
      <c r="I26" s="151"/>
      <c r="J26" s="51"/>
      <c r="K26" s="51"/>
      <c r="L26" s="51"/>
      <c r="M26" s="152"/>
      <c r="N26" s="152"/>
      <c r="O26" s="151"/>
      <c r="P26" s="50" t="str">
        <f t="shared" si="4"/>
        <v/>
      </c>
      <c r="Q26" s="2">
        <f t="shared" si="5"/>
        <v>0</v>
      </c>
      <c r="R26" s="2" t="str">
        <f>IF(ISNA(VLOOKUP(H26&amp;I26,Risk_Lookup!$C$2:$D$26,2,FALSE))=TRUE,"", VLOOKUP(H26&amp;I26,Risk_Lookup!$C$2:$D$26,2,FALSE))</f>
        <v/>
      </c>
    </row>
    <row r="27" spans="1:18" ht="23.25" x14ac:dyDescent="0.2">
      <c r="A27" s="16"/>
      <c r="B27" s="1"/>
      <c r="C27" s="51"/>
      <c r="D27" s="51"/>
      <c r="E27" s="151"/>
      <c r="F27" s="151"/>
      <c r="G27" s="51"/>
      <c r="H27" s="151"/>
      <c r="I27" s="151"/>
      <c r="J27" s="51"/>
      <c r="K27" s="51"/>
      <c r="L27" s="51"/>
      <c r="M27" s="152"/>
      <c r="N27" s="152"/>
      <c r="O27" s="151"/>
      <c r="P27" s="50" t="str">
        <f t="shared" si="4"/>
        <v/>
      </c>
      <c r="Q27" s="2">
        <f t="shared" si="5"/>
        <v>0</v>
      </c>
      <c r="R27" s="2" t="str">
        <f>IF(ISNA(VLOOKUP(H27&amp;I27,Risk_Lookup!$C$2:$D$26,2,FALSE))=TRUE,"", VLOOKUP(H27&amp;I27,Risk_Lookup!$C$2:$D$26,2,FALSE))</f>
        <v/>
      </c>
    </row>
    <row r="28" spans="1:18" ht="23.25" x14ac:dyDescent="0.2">
      <c r="A28" s="16"/>
      <c r="B28" s="1"/>
      <c r="C28" s="51"/>
      <c r="D28" s="51"/>
      <c r="E28" s="151"/>
      <c r="F28" s="151"/>
      <c r="G28" s="51"/>
      <c r="H28" s="151"/>
      <c r="I28" s="151"/>
      <c r="J28" s="51"/>
      <c r="K28" s="51"/>
      <c r="L28" s="51"/>
      <c r="M28" s="152"/>
      <c r="N28" s="152"/>
      <c r="O28" s="151"/>
      <c r="P28" s="50" t="str">
        <f t="shared" si="4"/>
        <v/>
      </c>
      <c r="Q28" s="2">
        <f t="shared" si="5"/>
        <v>0</v>
      </c>
      <c r="R28" s="2" t="str">
        <f>IF(ISNA(VLOOKUP(H28&amp;I28,Risk_Lookup!$C$2:$D$26,2,FALSE))=TRUE,"", VLOOKUP(H28&amp;I28,Risk_Lookup!$C$2:$D$26,2,FALSE))</f>
        <v/>
      </c>
    </row>
    <row r="29" spans="1:18" ht="23.25" x14ac:dyDescent="0.2">
      <c r="A29" s="16"/>
      <c r="B29" s="1"/>
      <c r="C29" s="51"/>
      <c r="D29" s="51"/>
      <c r="E29" s="151"/>
      <c r="F29" s="151"/>
      <c r="G29" s="51"/>
      <c r="H29" s="151"/>
      <c r="I29" s="151"/>
      <c r="J29" s="51"/>
      <c r="K29" s="51"/>
      <c r="L29" s="51"/>
      <c r="M29" s="152"/>
      <c r="N29" s="152"/>
      <c r="O29" s="151"/>
      <c r="P29" s="50" t="str">
        <f t="shared" si="4"/>
        <v/>
      </c>
      <c r="Q29" s="2">
        <f t="shared" si="5"/>
        <v>0</v>
      </c>
      <c r="R29" s="2" t="str">
        <f>IF(ISNA(VLOOKUP(H29&amp;I29,Risk_Lookup!$C$2:$D$26,2,FALSE))=TRUE,"", VLOOKUP(H29&amp;I29,Risk_Lookup!$C$2:$D$26,2,FALSE))</f>
        <v/>
      </c>
    </row>
    <row r="30" spans="1:18" ht="23.25" x14ac:dyDescent="0.2">
      <c r="A30" s="16"/>
      <c r="B30" s="1"/>
      <c r="C30" s="51"/>
      <c r="D30" s="51"/>
      <c r="E30" s="151"/>
      <c r="F30" s="151"/>
      <c r="G30" s="51"/>
      <c r="H30" s="151"/>
      <c r="I30" s="151"/>
      <c r="J30" s="51"/>
      <c r="K30" s="51"/>
      <c r="L30" s="51"/>
      <c r="M30" s="152"/>
      <c r="N30" s="152"/>
      <c r="O30" s="151"/>
      <c r="P30" s="50" t="str">
        <f t="shared" si="4"/>
        <v/>
      </c>
      <c r="Q30" s="2">
        <f t="shared" si="5"/>
        <v>0</v>
      </c>
      <c r="R30" s="2" t="str">
        <f>IF(ISNA(VLOOKUP(H30&amp;I30,Risk_Lookup!$C$2:$D$26,2,FALSE))=TRUE,"", VLOOKUP(H30&amp;I30,Risk_Lookup!$C$2:$D$26,2,FALSE))</f>
        <v/>
      </c>
    </row>
    <row r="31" spans="1:18" ht="23.25" x14ac:dyDescent="0.2">
      <c r="A31" s="16"/>
      <c r="B31" s="1"/>
      <c r="C31" s="51"/>
      <c r="D31" s="51"/>
      <c r="E31" s="151"/>
      <c r="F31" s="151"/>
      <c r="G31" s="51"/>
      <c r="H31" s="151"/>
      <c r="I31" s="151"/>
      <c r="J31" s="51"/>
      <c r="K31" s="51"/>
      <c r="L31" s="51"/>
      <c r="M31" s="152"/>
      <c r="N31" s="152"/>
      <c r="O31" s="151"/>
      <c r="P31" s="50" t="str">
        <f t="shared" si="4"/>
        <v/>
      </c>
      <c r="Q31" s="2">
        <f t="shared" si="5"/>
        <v>0</v>
      </c>
      <c r="R31" s="2" t="str">
        <f>IF(ISNA(VLOOKUP(H31&amp;I31,Risk_Lookup!$C$2:$D$26,2,FALSE))=TRUE,"", VLOOKUP(H31&amp;I31,Risk_Lookup!$C$2:$D$26,2,FALSE))</f>
        <v/>
      </c>
    </row>
    <row r="32" spans="1:18" ht="23.25" x14ac:dyDescent="0.2">
      <c r="A32" s="16"/>
      <c r="B32" s="1"/>
      <c r="C32" s="51"/>
      <c r="D32" s="51"/>
      <c r="E32" s="151"/>
      <c r="F32" s="151"/>
      <c r="G32" s="51"/>
      <c r="H32" s="151"/>
      <c r="I32" s="151"/>
      <c r="J32" s="51"/>
      <c r="K32" s="51"/>
      <c r="L32" s="51"/>
      <c r="M32" s="152"/>
      <c r="N32" s="152"/>
      <c r="O32" s="151"/>
      <c r="P32" s="50" t="str">
        <f t="shared" si="4"/>
        <v/>
      </c>
      <c r="Q32" s="2">
        <f t="shared" si="5"/>
        <v>0</v>
      </c>
      <c r="R32" s="2" t="str">
        <f>IF(ISNA(VLOOKUP(H32&amp;I32,Risk_Lookup!$C$2:$D$26,2,FALSE))=TRUE,"", VLOOKUP(H32&amp;I32,Risk_Lookup!$C$2:$D$26,2,FALSE))</f>
        <v/>
      </c>
    </row>
    <row r="33" spans="1:18" ht="23.25" x14ac:dyDescent="0.2">
      <c r="A33" s="16"/>
      <c r="B33" s="1"/>
      <c r="C33" s="51"/>
      <c r="D33" s="51"/>
      <c r="E33" s="151"/>
      <c r="F33" s="151"/>
      <c r="G33" s="51"/>
      <c r="H33" s="151"/>
      <c r="I33" s="151"/>
      <c r="J33" s="51"/>
      <c r="K33" s="51"/>
      <c r="L33" s="51"/>
      <c r="M33" s="152"/>
      <c r="N33" s="152"/>
      <c r="O33" s="151"/>
      <c r="P33" s="50" t="str">
        <f t="shared" si="4"/>
        <v/>
      </c>
      <c r="Q33" s="2">
        <f t="shared" si="5"/>
        <v>0</v>
      </c>
      <c r="R33" s="2" t="str">
        <f>IF(ISNA(VLOOKUP(H33&amp;I33,Risk_Lookup!$C$2:$D$26,2,FALSE))=TRUE,"", VLOOKUP(H33&amp;I33,Risk_Lookup!$C$2:$D$26,2,FALSE))</f>
        <v/>
      </c>
    </row>
    <row r="34" spans="1:18" ht="23.25" x14ac:dyDescent="0.2">
      <c r="A34" s="16"/>
      <c r="B34" s="1"/>
      <c r="C34" s="51"/>
      <c r="D34" s="51"/>
      <c r="E34" s="151"/>
      <c r="F34" s="151"/>
      <c r="G34" s="51"/>
      <c r="H34" s="151"/>
      <c r="I34" s="151"/>
      <c r="J34" s="51"/>
      <c r="K34" s="51"/>
      <c r="L34" s="51"/>
      <c r="M34" s="152"/>
      <c r="N34" s="152"/>
      <c r="O34" s="151"/>
      <c r="P34" s="50" t="str">
        <f t="shared" si="4"/>
        <v/>
      </c>
      <c r="Q34" s="2">
        <f t="shared" si="5"/>
        <v>0</v>
      </c>
      <c r="R34" s="2" t="str">
        <f>IF(ISNA(VLOOKUP(H34&amp;I34,Risk_Lookup!$C$2:$D$26,2,FALSE))=TRUE,"", VLOOKUP(H34&amp;I34,Risk_Lookup!$C$2:$D$26,2,FALSE))</f>
        <v/>
      </c>
    </row>
    <row r="35" spans="1:18" ht="23.25" x14ac:dyDescent="0.2">
      <c r="A35" s="16"/>
      <c r="B35" s="1"/>
      <c r="C35" s="51"/>
      <c r="D35" s="51"/>
      <c r="E35" s="151"/>
      <c r="F35" s="151"/>
      <c r="G35" s="51"/>
      <c r="H35" s="151"/>
      <c r="I35" s="151"/>
      <c r="J35" s="51"/>
      <c r="K35" s="51"/>
      <c r="L35" s="51"/>
      <c r="M35" s="152"/>
      <c r="N35" s="152"/>
      <c r="O35" s="151"/>
      <c r="P35" s="50" t="str">
        <f t="shared" si="4"/>
        <v/>
      </c>
      <c r="Q35" s="2">
        <f t="shared" si="5"/>
        <v>0</v>
      </c>
      <c r="R35" s="2" t="str">
        <f>IF(ISNA(VLOOKUP(H35&amp;I35,Risk_Lookup!$C$2:$D$26,2,FALSE))=TRUE,"", VLOOKUP(H35&amp;I35,Risk_Lookup!$C$2:$D$26,2,FALSE))</f>
        <v/>
      </c>
    </row>
    <row r="36" spans="1:18" ht="23.25" x14ac:dyDescent="0.2">
      <c r="A36" s="16"/>
      <c r="B36" s="1"/>
      <c r="C36" s="51"/>
      <c r="D36" s="51"/>
      <c r="E36" s="151"/>
      <c r="F36" s="151"/>
      <c r="G36" s="51"/>
      <c r="H36" s="151"/>
      <c r="I36" s="151"/>
      <c r="J36" s="51"/>
      <c r="K36" s="51"/>
      <c r="L36" s="51"/>
      <c r="M36" s="152"/>
      <c r="N36" s="152"/>
      <c r="O36" s="151"/>
      <c r="P36" s="50" t="str">
        <f t="shared" si="4"/>
        <v/>
      </c>
      <c r="Q36" s="2">
        <f t="shared" si="5"/>
        <v>0</v>
      </c>
      <c r="R36" s="2" t="str">
        <f>IF(ISNA(VLOOKUP(H36&amp;I36,Risk_Lookup!$C$2:$D$26,2,FALSE))=TRUE,"", VLOOKUP(H36&amp;I36,Risk_Lookup!$C$2:$D$26,2,FALSE))</f>
        <v/>
      </c>
    </row>
    <row r="37" spans="1:18" ht="23.25" x14ac:dyDescent="0.2">
      <c r="A37" s="16"/>
      <c r="B37" s="1"/>
      <c r="C37" s="51"/>
      <c r="D37" s="51"/>
      <c r="E37" s="151"/>
      <c r="F37" s="151"/>
      <c r="G37" s="51"/>
      <c r="H37" s="151"/>
      <c r="I37" s="151"/>
      <c r="J37" s="51"/>
      <c r="K37" s="51"/>
      <c r="L37" s="51"/>
      <c r="M37" s="152"/>
      <c r="N37" s="152"/>
      <c r="O37" s="151"/>
      <c r="P37" s="50" t="str">
        <f t="shared" si="4"/>
        <v/>
      </c>
      <c r="Q37" s="2">
        <f t="shared" si="5"/>
        <v>0</v>
      </c>
      <c r="R37" s="2" t="str">
        <f>IF(ISNA(VLOOKUP(H37&amp;I37,Risk_Lookup!$C$2:$D$26,2,FALSE))=TRUE,"", VLOOKUP(H37&amp;I37,Risk_Lookup!$C$2:$D$26,2,FALSE))</f>
        <v/>
      </c>
    </row>
    <row r="38" spans="1:18" ht="23.25" x14ac:dyDescent="0.2">
      <c r="A38" s="16"/>
      <c r="B38" s="1"/>
      <c r="C38" s="51"/>
      <c r="D38" s="51"/>
      <c r="E38" s="151"/>
      <c r="F38" s="151"/>
      <c r="G38" s="51"/>
      <c r="H38" s="151"/>
      <c r="I38" s="151"/>
      <c r="J38" s="51"/>
      <c r="K38" s="51"/>
      <c r="L38" s="51"/>
      <c r="M38" s="152"/>
      <c r="N38" s="152"/>
      <c r="O38" s="151"/>
      <c r="P38" s="50" t="str">
        <f t="shared" si="4"/>
        <v/>
      </c>
      <c r="Q38" s="2">
        <f t="shared" si="5"/>
        <v>0</v>
      </c>
      <c r="R38" s="2" t="str">
        <f>IF(ISNA(VLOOKUP(H38&amp;I38,Risk_Lookup!$C$2:$D$26,2,FALSE))=TRUE,"", VLOOKUP(H38&amp;I38,Risk_Lookup!$C$2:$D$26,2,FALSE))</f>
        <v/>
      </c>
    </row>
    <row r="39" spans="1:18" ht="23.25" x14ac:dyDescent="0.2">
      <c r="A39" s="16"/>
      <c r="B39" s="1"/>
      <c r="C39" s="51"/>
      <c r="D39" s="51"/>
      <c r="E39" s="151"/>
      <c r="F39" s="151"/>
      <c r="G39" s="51"/>
      <c r="H39" s="151"/>
      <c r="I39" s="151"/>
      <c r="J39" s="51"/>
      <c r="K39" s="51"/>
      <c r="L39" s="51"/>
      <c r="M39" s="152"/>
      <c r="N39" s="152"/>
      <c r="O39" s="151"/>
      <c r="P39" s="50" t="str">
        <f t="shared" si="4"/>
        <v/>
      </c>
      <c r="Q39" s="2">
        <f t="shared" si="5"/>
        <v>0</v>
      </c>
      <c r="R39" s="2" t="str">
        <f>IF(ISNA(VLOOKUP(H39&amp;I39,Risk_Lookup!$C$2:$D$26,2,FALSE))=TRUE,"", VLOOKUP(H39&amp;I39,Risk_Lookup!$C$2:$D$26,2,FALSE))</f>
        <v/>
      </c>
    </row>
    <row r="40" spans="1:18" s="17" customFormat="1" ht="23.25" x14ac:dyDescent="0.2">
      <c r="A40" s="16"/>
      <c r="B40" s="1"/>
      <c r="C40" s="51"/>
      <c r="D40" s="51"/>
      <c r="E40" s="151"/>
      <c r="F40" s="151"/>
      <c r="G40" s="51"/>
      <c r="H40" s="151"/>
      <c r="I40" s="151"/>
      <c r="J40" s="51"/>
      <c r="K40" s="51"/>
      <c r="L40" s="51"/>
      <c r="M40" s="152"/>
      <c r="N40" s="152"/>
      <c r="O40" s="151"/>
      <c r="P40" s="50" t="str">
        <f t="shared" si="4"/>
        <v/>
      </c>
      <c r="Q40" s="2">
        <f t="shared" si="5"/>
        <v>0</v>
      </c>
      <c r="R40" s="2" t="str">
        <f>IF(ISNA(VLOOKUP(H40&amp;I40,Risk_Lookup!$C$2:$D$26,2,FALSE))=TRUE,"", VLOOKUP(H40&amp;I40,Risk_Lookup!$C$2:$D$26,2,FALSE))</f>
        <v/>
      </c>
    </row>
    <row r="41" spans="1:18" ht="23.25" x14ac:dyDescent="0.2">
      <c r="A41" s="16"/>
      <c r="B41" s="1"/>
      <c r="C41" s="51"/>
      <c r="D41" s="51"/>
      <c r="E41" s="151"/>
      <c r="F41" s="151"/>
      <c r="G41" s="51"/>
      <c r="H41" s="151"/>
      <c r="I41" s="151"/>
      <c r="J41" s="51"/>
      <c r="K41" s="51"/>
      <c r="L41" s="51"/>
      <c r="M41" s="152"/>
      <c r="N41" s="152"/>
      <c r="O41" s="151"/>
      <c r="P41" s="50" t="str">
        <f t="shared" si="4"/>
        <v/>
      </c>
      <c r="Q41" s="2">
        <f t="shared" si="5"/>
        <v>0</v>
      </c>
      <c r="R41" s="2" t="str">
        <f>IF(ISNA(VLOOKUP(H41&amp;I41,Risk_Lookup!$C$2:$D$26,2,FALSE))=TRUE,"", VLOOKUP(H41&amp;I41,Risk_Lookup!$C$2:$D$26,2,FALSE))</f>
        <v/>
      </c>
    </row>
    <row r="42" spans="1:18" ht="23.25" x14ac:dyDescent="0.2">
      <c r="A42" s="16"/>
      <c r="B42" s="1"/>
      <c r="C42" s="51"/>
      <c r="D42" s="51"/>
      <c r="E42" s="151"/>
      <c r="F42" s="151"/>
      <c r="G42" s="51"/>
      <c r="H42" s="151"/>
      <c r="I42" s="151"/>
      <c r="J42" s="51"/>
      <c r="K42" s="51"/>
      <c r="L42" s="51"/>
      <c r="M42" s="152"/>
      <c r="N42" s="152"/>
      <c r="O42" s="151"/>
      <c r="P42" s="50" t="str">
        <f t="shared" si="4"/>
        <v/>
      </c>
      <c r="Q42" s="2">
        <f t="shared" si="5"/>
        <v>0</v>
      </c>
      <c r="R42" s="2" t="str">
        <f>IF(ISNA(VLOOKUP(H42&amp;I42,Risk_Lookup!$C$2:$D$26,2,FALSE))=TRUE,"", VLOOKUP(H42&amp;I42,Risk_Lookup!$C$2:$D$26,2,FALSE))</f>
        <v/>
      </c>
    </row>
    <row r="43" spans="1:18" ht="23.25" x14ac:dyDescent="0.2">
      <c r="A43" s="16"/>
      <c r="B43" s="1"/>
      <c r="C43" s="51"/>
      <c r="D43" s="51"/>
      <c r="E43" s="151"/>
      <c r="F43" s="151"/>
      <c r="G43" s="51"/>
      <c r="H43" s="151"/>
      <c r="I43" s="151"/>
      <c r="J43" s="51"/>
      <c r="K43" s="51"/>
      <c r="L43" s="51"/>
      <c r="M43" s="152"/>
      <c r="N43" s="152"/>
      <c r="O43" s="151"/>
      <c r="P43" s="50" t="str">
        <f t="shared" si="4"/>
        <v/>
      </c>
      <c r="Q43" s="2">
        <f t="shared" si="5"/>
        <v>0</v>
      </c>
      <c r="R43" s="2" t="str">
        <f>IF(ISNA(VLOOKUP(H43&amp;I43,Risk_Lookup!$C$2:$D$26,2,FALSE))=TRUE,"", VLOOKUP(H43&amp;I43,Risk_Lookup!$C$2:$D$26,2,FALSE))</f>
        <v/>
      </c>
    </row>
    <row r="44" spans="1:18" ht="23.25" x14ac:dyDescent="0.2">
      <c r="A44" s="16"/>
      <c r="B44" s="1"/>
      <c r="C44" s="51"/>
      <c r="D44" s="51"/>
      <c r="E44" s="151"/>
      <c r="F44" s="151"/>
      <c r="G44" s="51"/>
      <c r="H44" s="151"/>
      <c r="I44" s="151"/>
      <c r="J44" s="51"/>
      <c r="K44" s="51"/>
      <c r="L44" s="51"/>
      <c r="M44" s="152"/>
      <c r="N44" s="152"/>
      <c r="O44" s="151"/>
      <c r="P44" s="50" t="str">
        <f t="shared" si="4"/>
        <v/>
      </c>
      <c r="Q44" s="2">
        <f t="shared" si="5"/>
        <v>0</v>
      </c>
      <c r="R44" s="2" t="str">
        <f>IF(ISNA(VLOOKUP(H44&amp;I44,Risk_Lookup!$C$2:$D$26,2,FALSE))=TRUE,"", VLOOKUP(H44&amp;I44,Risk_Lookup!$C$2:$D$26,2,FALSE))</f>
        <v/>
      </c>
    </row>
    <row r="45" spans="1:18" ht="23.25" x14ac:dyDescent="0.2">
      <c r="A45" s="16"/>
      <c r="B45" s="1"/>
      <c r="C45" s="51"/>
      <c r="D45" s="51"/>
      <c r="E45" s="151"/>
      <c r="F45" s="151"/>
      <c r="G45" s="51"/>
      <c r="H45" s="151"/>
      <c r="I45" s="151"/>
      <c r="J45" s="51"/>
      <c r="K45" s="51"/>
      <c r="L45" s="51"/>
      <c r="M45" s="152"/>
      <c r="N45" s="152"/>
      <c r="O45" s="151"/>
      <c r="P45" s="50" t="str">
        <f t="shared" si="4"/>
        <v/>
      </c>
      <c r="Q45" s="2">
        <f t="shared" si="5"/>
        <v>0</v>
      </c>
      <c r="R45" s="2" t="str">
        <f>IF(ISNA(VLOOKUP(H45&amp;I45,Risk_Lookup!$C$2:$D$26,2,FALSE))=TRUE,"", VLOOKUP(H45&amp;I45,Risk_Lookup!$C$2:$D$26,2,FALSE))</f>
        <v/>
      </c>
    </row>
    <row r="46" spans="1:18" ht="23.25" x14ac:dyDescent="0.2">
      <c r="A46" s="16"/>
      <c r="B46" s="1"/>
      <c r="C46" s="51"/>
      <c r="D46" s="51"/>
      <c r="E46" s="151"/>
      <c r="F46" s="151"/>
      <c r="G46" s="51"/>
      <c r="H46" s="151"/>
      <c r="I46" s="151"/>
      <c r="J46" s="51"/>
      <c r="K46" s="51"/>
      <c r="L46" s="51"/>
      <c r="M46" s="152"/>
      <c r="N46" s="152"/>
      <c r="O46" s="151"/>
      <c r="P46" s="50" t="str">
        <f t="shared" si="4"/>
        <v/>
      </c>
      <c r="Q46" s="2">
        <f t="shared" si="5"/>
        <v>0</v>
      </c>
      <c r="R46" s="2" t="str">
        <f>IF(ISNA(VLOOKUP(H46&amp;I46,Risk_Lookup!$C$2:$D$26,2,FALSE))=TRUE,"", VLOOKUP(H46&amp;I46,Risk_Lookup!$C$2:$D$26,2,FALSE))</f>
        <v/>
      </c>
    </row>
    <row r="47" spans="1:18" ht="23.25" x14ac:dyDescent="0.2">
      <c r="A47" s="16"/>
      <c r="B47" s="1"/>
      <c r="C47" s="51"/>
      <c r="D47" s="51"/>
      <c r="E47" s="151"/>
      <c r="F47" s="151"/>
      <c r="G47" s="51"/>
      <c r="H47" s="151"/>
      <c r="I47" s="151"/>
      <c r="J47" s="51"/>
      <c r="K47" s="51"/>
      <c r="L47" s="51"/>
      <c r="M47" s="152"/>
      <c r="N47" s="152"/>
      <c r="O47" s="151"/>
      <c r="P47" s="50" t="str">
        <f t="shared" si="4"/>
        <v/>
      </c>
      <c r="Q47" s="2">
        <f t="shared" si="5"/>
        <v>0</v>
      </c>
      <c r="R47" s="2" t="str">
        <f>IF(ISNA(VLOOKUP(H47&amp;I47,Risk_Lookup!$C$2:$D$26,2,FALSE))=TRUE,"", VLOOKUP(H47&amp;I47,Risk_Lookup!$C$2:$D$26,2,FALSE))</f>
        <v/>
      </c>
    </row>
    <row r="48" spans="1:18" ht="23.25" x14ac:dyDescent="0.2">
      <c r="A48" s="16"/>
      <c r="B48" s="1"/>
      <c r="C48" s="51"/>
      <c r="D48" s="51"/>
      <c r="E48" s="151"/>
      <c r="F48" s="151"/>
      <c r="G48" s="51"/>
      <c r="H48" s="151"/>
      <c r="I48" s="151"/>
      <c r="J48" s="51"/>
      <c r="K48" s="51"/>
      <c r="L48" s="51"/>
      <c r="M48" s="152"/>
      <c r="N48" s="152"/>
      <c r="O48" s="151"/>
      <c r="P48" s="50" t="str">
        <f t="shared" si="4"/>
        <v/>
      </c>
      <c r="Q48" s="2">
        <f t="shared" si="5"/>
        <v>0</v>
      </c>
      <c r="R48" s="2" t="str">
        <f>IF(ISNA(VLOOKUP(H48&amp;I48,Risk_Lookup!$C$2:$D$26,2,FALSE))=TRUE,"", VLOOKUP(H48&amp;I48,Risk_Lookup!$C$2:$D$26,2,FALSE))</f>
        <v/>
      </c>
    </row>
    <row r="49" spans="1:18" ht="23.25" x14ac:dyDescent="0.2">
      <c r="A49" s="16"/>
      <c r="B49" s="1"/>
      <c r="C49" s="51"/>
      <c r="D49" s="51"/>
      <c r="E49" s="151"/>
      <c r="F49" s="151"/>
      <c r="G49" s="51"/>
      <c r="H49" s="151"/>
      <c r="I49" s="151"/>
      <c r="J49" s="51"/>
      <c r="K49" s="51"/>
      <c r="L49" s="51"/>
      <c r="M49" s="152"/>
      <c r="N49" s="152"/>
      <c r="O49" s="151"/>
      <c r="P49" s="50" t="str">
        <f t="shared" si="4"/>
        <v/>
      </c>
      <c r="Q49" s="2">
        <f t="shared" si="5"/>
        <v>0</v>
      </c>
      <c r="R49" s="2" t="str">
        <f>IF(ISNA(VLOOKUP(H49&amp;I49,Risk_Lookup!$C$2:$D$26,2,FALSE))=TRUE,"", VLOOKUP(H49&amp;I49,Risk_Lookup!$C$2:$D$26,2,FALSE))</f>
        <v/>
      </c>
    </row>
    <row r="50" spans="1:18" ht="23.25" x14ac:dyDescent="0.2">
      <c r="A50" s="16"/>
      <c r="B50" s="1"/>
      <c r="C50" s="51"/>
      <c r="D50" s="51"/>
      <c r="E50" s="151"/>
      <c r="F50" s="151"/>
      <c r="G50" s="51"/>
      <c r="H50" s="151"/>
      <c r="I50" s="151"/>
      <c r="J50" s="51"/>
      <c r="K50" s="51"/>
      <c r="L50" s="51"/>
      <c r="M50" s="152"/>
      <c r="N50" s="152"/>
      <c r="O50" s="151"/>
      <c r="P50" s="50" t="str">
        <f t="shared" si="4"/>
        <v/>
      </c>
      <c r="Q50" s="2">
        <f t="shared" si="5"/>
        <v>0</v>
      </c>
      <c r="R50" s="2" t="str">
        <f>IF(ISNA(VLOOKUP(H50&amp;I50,Risk_Lookup!$C$2:$D$26,2,FALSE))=TRUE,"", VLOOKUP(H50&amp;I50,Risk_Lookup!$C$2:$D$26,2,FALSE))</f>
        <v/>
      </c>
    </row>
    <row r="51" spans="1:18" ht="23.25" x14ac:dyDescent="0.2">
      <c r="A51" s="16"/>
      <c r="B51" s="1"/>
      <c r="C51" s="51"/>
      <c r="D51" s="51"/>
      <c r="E51" s="151"/>
      <c r="F51" s="151"/>
      <c r="G51" s="51"/>
      <c r="H51" s="151"/>
      <c r="I51" s="151"/>
      <c r="J51" s="51"/>
      <c r="K51" s="51"/>
      <c r="L51" s="51"/>
      <c r="M51" s="152"/>
      <c r="N51" s="152"/>
      <c r="O51" s="151"/>
      <c r="P51" s="50" t="str">
        <f t="shared" si="4"/>
        <v/>
      </c>
      <c r="Q51" s="2">
        <f t="shared" si="5"/>
        <v>0</v>
      </c>
      <c r="R51" s="2" t="str">
        <f>IF(ISNA(VLOOKUP(H51&amp;I51,Risk_Lookup!$C$2:$D$26,2,FALSE))=TRUE,"", VLOOKUP(H51&amp;I51,Risk_Lookup!$C$2:$D$26,2,FALSE))</f>
        <v/>
      </c>
    </row>
    <row r="52" spans="1:18" ht="23.25" x14ac:dyDescent="0.2">
      <c r="A52" s="16"/>
      <c r="B52" s="1"/>
      <c r="C52" s="51"/>
      <c r="D52" s="51"/>
      <c r="E52" s="151"/>
      <c r="F52" s="151"/>
      <c r="G52" s="51"/>
      <c r="H52" s="151"/>
      <c r="I52" s="151"/>
      <c r="J52" s="51"/>
      <c r="K52" s="51"/>
      <c r="L52" s="51"/>
      <c r="M52" s="152"/>
      <c r="N52" s="152"/>
      <c r="O52" s="151"/>
      <c r="P52" s="50" t="str">
        <f t="shared" si="4"/>
        <v/>
      </c>
      <c r="Q52" s="2">
        <f t="shared" si="5"/>
        <v>0</v>
      </c>
      <c r="R52" s="2" t="str">
        <f>IF(ISNA(VLOOKUP(H52&amp;I52,Risk_Lookup!$C$2:$D$26,2,FALSE))=TRUE,"", VLOOKUP(H52&amp;I52,Risk_Lookup!$C$2:$D$26,2,FALSE))</f>
        <v/>
      </c>
    </row>
    <row r="53" spans="1:18" ht="23.25" x14ac:dyDescent="0.2">
      <c r="A53" s="16"/>
      <c r="B53" s="1"/>
      <c r="C53" s="51"/>
      <c r="D53" s="51"/>
      <c r="E53" s="151"/>
      <c r="F53" s="151"/>
      <c r="G53" s="51"/>
      <c r="H53" s="151"/>
      <c r="I53" s="151"/>
      <c r="J53" s="51"/>
      <c r="K53" s="51"/>
      <c r="L53" s="51"/>
      <c r="M53" s="152"/>
      <c r="N53" s="152"/>
      <c r="O53" s="151"/>
      <c r="P53" s="50" t="str">
        <f t="shared" si="4"/>
        <v/>
      </c>
      <c r="Q53" s="2">
        <f t="shared" si="5"/>
        <v>0</v>
      </c>
      <c r="R53" s="2" t="str">
        <f>IF(ISNA(VLOOKUP(H53&amp;I53,Risk_Lookup!$C$2:$D$26,2,FALSE))=TRUE,"", VLOOKUP(H53&amp;I53,Risk_Lookup!$C$2:$D$26,2,FALSE))</f>
        <v/>
      </c>
    </row>
    <row r="54" spans="1:18" s="17" customFormat="1" ht="23.25" x14ac:dyDescent="0.2">
      <c r="A54" s="16"/>
      <c r="B54" s="1"/>
      <c r="C54" s="51"/>
      <c r="D54" s="51"/>
      <c r="E54" s="151"/>
      <c r="F54" s="151"/>
      <c r="G54" s="51"/>
      <c r="H54" s="151"/>
      <c r="I54" s="151"/>
      <c r="J54" s="51"/>
      <c r="K54" s="51"/>
      <c r="L54" s="51"/>
      <c r="M54" s="152"/>
      <c r="N54" s="152"/>
      <c r="O54" s="151"/>
      <c r="P54" s="50" t="str">
        <f t="shared" si="4"/>
        <v/>
      </c>
      <c r="Q54" s="2">
        <f t="shared" si="5"/>
        <v>0</v>
      </c>
      <c r="R54" s="2" t="str">
        <f>IF(ISNA(VLOOKUP(H54&amp;I54,Risk_Lookup!$C$2:$D$26,2,FALSE))=TRUE,"", VLOOKUP(H54&amp;I54,Risk_Lookup!$C$2:$D$26,2,FALSE))</f>
        <v/>
      </c>
    </row>
    <row r="55" spans="1:18" ht="23.25" x14ac:dyDescent="0.2">
      <c r="A55" s="16"/>
      <c r="B55" s="1"/>
      <c r="C55" s="51"/>
      <c r="D55" s="51"/>
      <c r="E55" s="151"/>
      <c r="F55" s="151"/>
      <c r="G55" s="51"/>
      <c r="H55" s="151"/>
      <c r="I55" s="151"/>
      <c r="J55" s="51"/>
      <c r="K55" s="51"/>
      <c r="L55" s="51"/>
      <c r="M55" s="152"/>
      <c r="N55" s="152"/>
      <c r="O55" s="151"/>
      <c r="P55" s="50" t="str">
        <f t="shared" si="4"/>
        <v/>
      </c>
      <c r="Q55" s="2">
        <f t="shared" si="5"/>
        <v>0</v>
      </c>
      <c r="R55" s="2" t="str">
        <f>IF(ISNA(VLOOKUP(H55&amp;I55,Risk_Lookup!$C$2:$D$26,2,FALSE))=TRUE,"", VLOOKUP(H55&amp;I55,Risk_Lookup!$C$2:$D$26,2,FALSE))</f>
        <v/>
      </c>
    </row>
    <row r="56" spans="1:18" ht="23.25" x14ac:dyDescent="0.2">
      <c r="A56" s="16"/>
      <c r="B56" s="1"/>
      <c r="C56" s="51"/>
      <c r="D56" s="51"/>
      <c r="E56" s="151"/>
      <c r="F56" s="151"/>
      <c r="G56" s="51"/>
      <c r="H56" s="151"/>
      <c r="I56" s="151"/>
      <c r="J56" s="51"/>
      <c r="K56" s="51"/>
      <c r="L56" s="51"/>
      <c r="M56" s="152"/>
      <c r="N56" s="152"/>
      <c r="O56" s="151"/>
      <c r="P56" s="50" t="str">
        <f t="shared" si="4"/>
        <v/>
      </c>
      <c r="Q56" s="2">
        <f t="shared" si="5"/>
        <v>0</v>
      </c>
      <c r="R56" s="2" t="str">
        <f>IF(ISNA(VLOOKUP(H56&amp;I56,Risk_Lookup!$C$2:$D$26,2,FALSE))=TRUE,"", VLOOKUP(H56&amp;I56,Risk_Lookup!$C$2:$D$26,2,FALSE))</f>
        <v/>
      </c>
    </row>
    <row r="57" spans="1:18" ht="23.25" x14ac:dyDescent="0.2">
      <c r="A57" s="16"/>
      <c r="B57" s="1"/>
      <c r="C57" s="51"/>
      <c r="D57" s="51"/>
      <c r="E57" s="151"/>
      <c r="F57" s="151"/>
      <c r="G57" s="51"/>
      <c r="H57" s="151"/>
      <c r="I57" s="151"/>
      <c r="J57" s="51"/>
      <c r="K57" s="51"/>
      <c r="L57" s="51"/>
      <c r="M57" s="152"/>
      <c r="N57" s="152"/>
      <c r="O57" s="151"/>
      <c r="P57" s="50" t="str">
        <f t="shared" si="4"/>
        <v/>
      </c>
      <c r="Q57" s="2">
        <f t="shared" si="5"/>
        <v>0</v>
      </c>
      <c r="R57" s="2" t="str">
        <f>IF(ISNA(VLOOKUP(H57&amp;I57,Risk_Lookup!$C$2:$D$26,2,FALSE))=TRUE,"", VLOOKUP(H57&amp;I57,Risk_Lookup!$C$2:$D$26,2,FALSE))</f>
        <v/>
      </c>
    </row>
    <row r="58" spans="1:18" ht="23.25" x14ac:dyDescent="0.2">
      <c r="A58" s="16"/>
      <c r="B58" s="1"/>
      <c r="C58" s="51"/>
      <c r="D58" s="51"/>
      <c r="E58" s="151"/>
      <c r="F58" s="151"/>
      <c r="G58" s="51"/>
      <c r="H58" s="151"/>
      <c r="I58" s="151"/>
      <c r="J58" s="51"/>
      <c r="K58" s="51"/>
      <c r="L58" s="51"/>
      <c r="M58" s="152"/>
      <c r="N58" s="152"/>
      <c r="O58" s="151"/>
      <c r="P58" s="50" t="str">
        <f t="shared" si="4"/>
        <v/>
      </c>
      <c r="Q58" s="2">
        <f t="shared" si="5"/>
        <v>0</v>
      </c>
      <c r="R58" s="2" t="str">
        <f>IF(ISNA(VLOOKUP(H58&amp;I58,Risk_Lookup!$C$2:$D$26,2,FALSE))=TRUE,"", VLOOKUP(H58&amp;I58,Risk_Lookup!$C$2:$D$26,2,FALSE))</f>
        <v/>
      </c>
    </row>
    <row r="59" spans="1:18" ht="23.25" x14ac:dyDescent="0.2">
      <c r="A59" s="16"/>
      <c r="B59" s="1"/>
      <c r="C59" s="51"/>
      <c r="D59" s="51"/>
      <c r="E59" s="151"/>
      <c r="F59" s="151"/>
      <c r="G59" s="51"/>
      <c r="H59" s="151"/>
      <c r="I59" s="151"/>
      <c r="J59" s="51"/>
      <c r="K59" s="51"/>
      <c r="L59" s="51"/>
      <c r="M59" s="152"/>
      <c r="N59" s="152"/>
      <c r="O59" s="151"/>
      <c r="P59" s="50" t="str">
        <f t="shared" si="4"/>
        <v/>
      </c>
      <c r="Q59" s="2">
        <f t="shared" si="5"/>
        <v>0</v>
      </c>
      <c r="R59" s="2" t="str">
        <f>IF(ISNA(VLOOKUP(H59&amp;I59,Risk_Lookup!$C$2:$D$26,2,FALSE))=TRUE,"", VLOOKUP(H59&amp;I59,Risk_Lookup!$C$2:$D$26,2,FALSE))</f>
        <v/>
      </c>
    </row>
    <row r="60" spans="1:18" ht="23.25" x14ac:dyDescent="0.2">
      <c r="A60" s="16"/>
      <c r="B60" s="1"/>
      <c r="C60" s="51"/>
      <c r="D60" s="51"/>
      <c r="E60" s="151"/>
      <c r="F60" s="151"/>
      <c r="G60" s="51"/>
      <c r="H60" s="151"/>
      <c r="I60" s="151"/>
      <c r="J60" s="51"/>
      <c r="K60" s="51"/>
      <c r="L60" s="51"/>
      <c r="M60" s="152"/>
      <c r="N60" s="152"/>
      <c r="O60" s="151"/>
      <c r="P60" s="50" t="str">
        <f t="shared" si="4"/>
        <v/>
      </c>
      <c r="Q60" s="2">
        <f t="shared" si="5"/>
        <v>0</v>
      </c>
      <c r="R60" s="2" t="str">
        <f>IF(ISNA(VLOOKUP(H60&amp;I60,Risk_Lookup!$C$2:$D$26,2,FALSE))=TRUE,"", VLOOKUP(H60&amp;I60,Risk_Lookup!$C$2:$D$26,2,FALSE))</f>
        <v/>
      </c>
    </row>
    <row r="61" spans="1:18" ht="23.25" x14ac:dyDescent="0.2">
      <c r="A61" s="16"/>
      <c r="B61" s="1"/>
      <c r="C61" s="51"/>
      <c r="D61" s="51"/>
      <c r="E61" s="151"/>
      <c r="F61" s="151"/>
      <c r="G61" s="51"/>
      <c r="H61" s="151"/>
      <c r="I61" s="151"/>
      <c r="J61" s="51"/>
      <c r="K61" s="51"/>
      <c r="L61" s="51"/>
      <c r="M61" s="152"/>
      <c r="N61" s="152"/>
      <c r="O61" s="151"/>
      <c r="P61" s="50" t="str">
        <f t="shared" si="4"/>
        <v/>
      </c>
      <c r="Q61" s="2">
        <f t="shared" si="5"/>
        <v>0</v>
      </c>
      <c r="R61" s="2" t="str">
        <f>IF(ISNA(VLOOKUP(H61&amp;I61,Risk_Lookup!$C$2:$D$26,2,FALSE))=TRUE,"", VLOOKUP(H61&amp;I61,Risk_Lookup!$C$2:$D$26,2,FALSE))</f>
        <v/>
      </c>
    </row>
    <row r="62" spans="1:18" ht="23.25" x14ac:dyDescent="0.2">
      <c r="A62" s="16"/>
      <c r="B62" s="1"/>
      <c r="C62" s="51"/>
      <c r="D62" s="51"/>
      <c r="E62" s="151"/>
      <c r="F62" s="151"/>
      <c r="G62" s="51"/>
      <c r="H62" s="151"/>
      <c r="I62" s="151"/>
      <c r="J62" s="51"/>
      <c r="K62" s="51"/>
      <c r="L62" s="51"/>
      <c r="M62" s="152"/>
      <c r="N62" s="152"/>
      <c r="O62" s="151"/>
      <c r="P62" s="50" t="str">
        <f t="shared" si="4"/>
        <v/>
      </c>
      <c r="Q62" s="2">
        <f t="shared" si="5"/>
        <v>0</v>
      </c>
      <c r="R62" s="2" t="str">
        <f>IF(ISNA(VLOOKUP(H62&amp;I62,Risk_Lookup!$C$2:$D$26,2,FALSE))=TRUE,"", VLOOKUP(H62&amp;I62,Risk_Lookup!$C$2:$D$26,2,FALSE))</f>
        <v/>
      </c>
    </row>
    <row r="63" spans="1:18" ht="23.25" x14ac:dyDescent="0.2">
      <c r="A63" s="16"/>
      <c r="B63" s="1"/>
      <c r="C63" s="51"/>
      <c r="D63" s="51"/>
      <c r="E63" s="151"/>
      <c r="F63" s="151"/>
      <c r="G63" s="51"/>
      <c r="H63" s="151"/>
      <c r="I63" s="151"/>
      <c r="J63" s="51"/>
      <c r="K63" s="51"/>
      <c r="L63" s="51"/>
      <c r="M63" s="152"/>
      <c r="N63" s="152"/>
      <c r="O63" s="151"/>
      <c r="P63" s="50" t="str">
        <f t="shared" si="4"/>
        <v/>
      </c>
      <c r="Q63" s="2">
        <f t="shared" si="5"/>
        <v>0</v>
      </c>
      <c r="R63" s="2" t="str">
        <f>IF(ISNA(VLOOKUP(H63&amp;I63,Risk_Lookup!$C$2:$D$26,2,FALSE))=TRUE,"", VLOOKUP(H63&amp;I63,Risk_Lookup!$C$2:$D$26,2,FALSE))</f>
        <v/>
      </c>
    </row>
    <row r="64" spans="1:18" ht="23.25" x14ac:dyDescent="0.2">
      <c r="A64" s="16"/>
      <c r="B64" s="1"/>
      <c r="C64" s="51"/>
      <c r="D64" s="51"/>
      <c r="E64" s="151"/>
      <c r="F64" s="151"/>
      <c r="G64" s="51"/>
      <c r="H64" s="151"/>
      <c r="I64" s="151"/>
      <c r="J64" s="51"/>
      <c r="K64" s="51"/>
      <c r="L64" s="51"/>
      <c r="M64" s="152"/>
      <c r="N64" s="152"/>
      <c r="O64" s="151"/>
      <c r="P64" s="50" t="str">
        <f t="shared" si="4"/>
        <v/>
      </c>
      <c r="Q64" s="2">
        <f t="shared" si="5"/>
        <v>0</v>
      </c>
      <c r="R64" s="2" t="str">
        <f>IF(ISNA(VLOOKUP(H64&amp;I64,Risk_Lookup!$C$2:$D$26,2,FALSE))=TRUE,"", VLOOKUP(H64&amp;I64,Risk_Lookup!$C$2:$D$26,2,FALSE))</f>
        <v/>
      </c>
    </row>
    <row r="65" spans="1:18" ht="23.25" x14ac:dyDescent="0.2">
      <c r="A65" s="16"/>
      <c r="B65" s="1"/>
      <c r="C65" s="51"/>
      <c r="D65" s="51"/>
      <c r="E65" s="151"/>
      <c r="F65" s="151"/>
      <c r="G65" s="51"/>
      <c r="H65" s="151"/>
      <c r="I65" s="151"/>
      <c r="J65" s="51"/>
      <c r="K65" s="51"/>
      <c r="L65" s="51"/>
      <c r="M65" s="152"/>
      <c r="N65" s="152"/>
      <c r="O65" s="151"/>
      <c r="P65" s="50" t="str">
        <f t="shared" si="4"/>
        <v/>
      </c>
      <c r="Q65" s="2">
        <f t="shared" si="5"/>
        <v>0</v>
      </c>
      <c r="R65" s="2" t="str">
        <f>IF(ISNA(VLOOKUP(H65&amp;I65,Risk_Lookup!$C$2:$D$26,2,FALSE))=TRUE,"", VLOOKUP(H65&amp;I65,Risk_Lookup!$C$2:$D$26,2,FALSE))</f>
        <v/>
      </c>
    </row>
    <row r="66" spans="1:18" ht="23.25" x14ac:dyDescent="0.2">
      <c r="A66" s="16"/>
      <c r="B66" s="1"/>
      <c r="C66" s="51"/>
      <c r="D66" s="51"/>
      <c r="E66" s="151"/>
      <c r="F66" s="151"/>
      <c r="G66" s="51"/>
      <c r="H66" s="151"/>
      <c r="I66" s="151"/>
      <c r="J66" s="51"/>
      <c r="K66" s="51"/>
      <c r="L66" s="51"/>
      <c r="M66" s="152"/>
      <c r="N66" s="152"/>
      <c r="O66" s="151"/>
      <c r="P66" s="50" t="str">
        <f t="shared" si="4"/>
        <v/>
      </c>
      <c r="Q66" s="2">
        <f t="shared" si="5"/>
        <v>0</v>
      </c>
      <c r="R66" s="2" t="str">
        <f>IF(ISNA(VLOOKUP(H66&amp;I66,Risk_Lookup!$C$2:$D$26,2,FALSE))=TRUE,"", VLOOKUP(H66&amp;I66,Risk_Lookup!$C$2:$D$26,2,FALSE))</f>
        <v/>
      </c>
    </row>
    <row r="67" spans="1:18" ht="23.25" x14ac:dyDescent="0.2">
      <c r="A67" s="16"/>
      <c r="B67" s="1"/>
      <c r="C67" s="51"/>
      <c r="D67" s="51"/>
      <c r="E67" s="151"/>
      <c r="F67" s="151"/>
      <c r="G67" s="51"/>
      <c r="H67" s="151"/>
      <c r="I67" s="151"/>
      <c r="J67" s="51"/>
      <c r="K67" s="51"/>
      <c r="L67" s="51"/>
      <c r="M67" s="152"/>
      <c r="N67" s="152"/>
      <c r="O67" s="151"/>
      <c r="P67" s="50" t="str">
        <f t="shared" si="4"/>
        <v/>
      </c>
      <c r="Q67" s="2">
        <f t="shared" si="5"/>
        <v>0</v>
      </c>
      <c r="R67" s="2" t="str">
        <f>IF(ISNA(VLOOKUP(H67&amp;I67,Risk_Lookup!$C$2:$D$26,2,FALSE))=TRUE,"", VLOOKUP(H67&amp;I67,Risk_Lookup!$C$2:$D$26,2,FALSE))</f>
        <v/>
      </c>
    </row>
    <row r="68" spans="1:18" s="17" customFormat="1" ht="23.25" x14ac:dyDescent="0.2">
      <c r="A68" s="16"/>
      <c r="B68" s="1"/>
      <c r="C68" s="51"/>
      <c r="D68" s="51"/>
      <c r="E68" s="151"/>
      <c r="F68" s="151"/>
      <c r="G68" s="51"/>
      <c r="H68" s="151"/>
      <c r="I68" s="151"/>
      <c r="J68" s="51"/>
      <c r="K68" s="51"/>
      <c r="L68" s="51"/>
      <c r="M68" s="152"/>
      <c r="N68" s="152"/>
      <c r="O68" s="151"/>
      <c r="P68" s="50" t="str">
        <f t="shared" si="4"/>
        <v/>
      </c>
      <c r="Q68" s="2">
        <f t="shared" si="5"/>
        <v>0</v>
      </c>
      <c r="R68" s="2" t="str">
        <f>IF(ISNA(VLOOKUP(H68&amp;I68,Risk_Lookup!$C$2:$D$26,2,FALSE))=TRUE,"", VLOOKUP(H68&amp;I68,Risk_Lookup!$C$2:$D$26,2,FALSE))</f>
        <v/>
      </c>
    </row>
    <row r="69" spans="1:18" ht="23.25" x14ac:dyDescent="0.2">
      <c r="A69" s="16"/>
      <c r="B69" s="1"/>
      <c r="C69" s="51"/>
      <c r="D69" s="51"/>
      <c r="E69" s="151"/>
      <c r="F69" s="151"/>
      <c r="G69" s="51"/>
      <c r="H69" s="151"/>
      <c r="I69" s="151"/>
      <c r="J69" s="51"/>
      <c r="K69" s="51"/>
      <c r="L69" s="51"/>
      <c r="M69" s="152"/>
      <c r="N69" s="152"/>
      <c r="O69" s="151"/>
      <c r="P69" s="50" t="str">
        <f t="shared" si="4"/>
        <v/>
      </c>
      <c r="Q69" s="2">
        <f t="shared" si="5"/>
        <v>0</v>
      </c>
      <c r="R69" s="2" t="str">
        <f>IF(ISNA(VLOOKUP(H69&amp;I69,Risk_Lookup!$C$2:$D$26,2,FALSE))=TRUE,"", VLOOKUP(H69&amp;I69,Risk_Lookup!$C$2:$D$26,2,FALSE))</f>
        <v/>
      </c>
    </row>
    <row r="70" spans="1:18" ht="23.25" x14ac:dyDescent="0.2">
      <c r="A70" s="16"/>
      <c r="B70" s="1"/>
      <c r="C70" s="51"/>
      <c r="D70" s="51"/>
      <c r="E70" s="151"/>
      <c r="F70" s="151"/>
      <c r="G70" s="51"/>
      <c r="H70" s="151"/>
      <c r="I70" s="151"/>
      <c r="J70" s="51"/>
      <c r="K70" s="51"/>
      <c r="L70" s="51"/>
      <c r="M70" s="152"/>
      <c r="N70" s="152"/>
      <c r="O70" s="151"/>
      <c r="P70" s="50" t="str">
        <f t="shared" si="4"/>
        <v/>
      </c>
      <c r="Q70" s="2">
        <f t="shared" si="5"/>
        <v>0</v>
      </c>
      <c r="R70" s="2" t="str">
        <f>IF(ISNA(VLOOKUP(H70&amp;I70,Risk_Lookup!$C$2:$D$26,2,FALSE))=TRUE,"", VLOOKUP(H70&amp;I70,Risk_Lookup!$C$2:$D$26,2,FALSE))</f>
        <v/>
      </c>
    </row>
    <row r="71" spans="1:18" ht="23.25" x14ac:dyDescent="0.2">
      <c r="A71" s="16"/>
      <c r="B71" s="1"/>
      <c r="C71" s="51"/>
      <c r="D71" s="51"/>
      <c r="E71" s="151"/>
      <c r="F71" s="151"/>
      <c r="G71" s="51"/>
      <c r="H71" s="151"/>
      <c r="I71" s="151"/>
      <c r="J71" s="51"/>
      <c r="K71" s="51"/>
      <c r="L71" s="51"/>
      <c r="M71" s="152"/>
      <c r="N71" s="152"/>
      <c r="O71" s="151"/>
      <c r="P71" s="50" t="str">
        <f t="shared" ref="P70:P99" si="6">IF(O71=0,"",IF(O71="New","N",IF(O71="Unchanged","↔",IF(O71="Increasing","↑",IF(O71="Reducing","↓",IF(O71="Imminent","!",IF(O71="Closed","X")))))))&amp;R71</f>
        <v/>
      </c>
      <c r="Q71" s="2">
        <f t="shared" ref="Q24:Q86" si="7">H71*I71</f>
        <v>0</v>
      </c>
      <c r="R71" s="2" t="str">
        <f>IF(ISNA(VLOOKUP(H71&amp;I71,Risk_Lookup!$C$2:$D$26,2,FALSE))=TRUE,"", VLOOKUP(H71&amp;I71,Risk_Lookup!$C$2:$D$26,2,FALSE))</f>
        <v/>
      </c>
    </row>
    <row r="72" spans="1:18" ht="23.25" x14ac:dyDescent="0.2">
      <c r="A72" s="16"/>
      <c r="B72" s="1"/>
      <c r="C72" s="51"/>
      <c r="D72" s="51"/>
      <c r="E72" s="151"/>
      <c r="F72" s="151"/>
      <c r="G72" s="51"/>
      <c r="H72" s="151"/>
      <c r="I72" s="151"/>
      <c r="J72" s="51"/>
      <c r="K72" s="51"/>
      <c r="L72" s="51"/>
      <c r="M72" s="152"/>
      <c r="N72" s="152"/>
      <c r="O72" s="151"/>
      <c r="P72" s="50" t="str">
        <f t="shared" si="6"/>
        <v/>
      </c>
      <c r="Q72" s="2">
        <f t="shared" si="7"/>
        <v>0</v>
      </c>
      <c r="R72" s="2" t="str">
        <f>IF(ISNA(VLOOKUP(H72&amp;I72,Risk_Lookup!$C$2:$D$26,2,FALSE))=TRUE,"", VLOOKUP(H72&amp;I72,Risk_Lookup!$C$2:$D$26,2,FALSE))</f>
        <v/>
      </c>
    </row>
    <row r="73" spans="1:18" ht="23.25" x14ac:dyDescent="0.2">
      <c r="A73" s="16"/>
      <c r="B73" s="1"/>
      <c r="C73" s="51"/>
      <c r="D73" s="51"/>
      <c r="E73" s="151"/>
      <c r="F73" s="151"/>
      <c r="G73" s="51"/>
      <c r="H73" s="151"/>
      <c r="I73" s="151"/>
      <c r="J73" s="51"/>
      <c r="K73" s="51"/>
      <c r="L73" s="51"/>
      <c r="M73" s="152"/>
      <c r="N73" s="152"/>
      <c r="O73" s="151"/>
      <c r="P73" s="50" t="str">
        <f t="shared" si="6"/>
        <v/>
      </c>
      <c r="Q73" s="2">
        <f t="shared" si="7"/>
        <v>0</v>
      </c>
      <c r="R73" s="2" t="str">
        <f>IF(ISNA(VLOOKUP(H73&amp;I73,Risk_Lookup!$C$2:$D$26,2,FALSE))=TRUE,"", VLOOKUP(H73&amp;I73,Risk_Lookup!$C$2:$D$26,2,FALSE))</f>
        <v/>
      </c>
    </row>
    <row r="74" spans="1:18" ht="23.25" x14ac:dyDescent="0.2">
      <c r="A74" s="16"/>
      <c r="B74" s="1"/>
      <c r="C74" s="51"/>
      <c r="D74" s="51"/>
      <c r="E74" s="151"/>
      <c r="F74" s="151"/>
      <c r="G74" s="51"/>
      <c r="H74" s="151"/>
      <c r="I74" s="151"/>
      <c r="J74" s="51"/>
      <c r="K74" s="51"/>
      <c r="L74" s="51"/>
      <c r="M74" s="152"/>
      <c r="N74" s="152"/>
      <c r="O74" s="151"/>
      <c r="P74" s="50" t="str">
        <f t="shared" si="6"/>
        <v/>
      </c>
      <c r="Q74" s="2">
        <f t="shared" si="7"/>
        <v>0</v>
      </c>
      <c r="R74" s="2" t="str">
        <f>IF(ISNA(VLOOKUP(H74&amp;I74,Risk_Lookup!$C$2:$D$26,2,FALSE))=TRUE,"", VLOOKUP(H74&amp;I74,Risk_Lookup!$C$2:$D$26,2,FALSE))</f>
        <v/>
      </c>
    </row>
    <row r="75" spans="1:18" ht="23.25" x14ac:dyDescent="0.2">
      <c r="A75" s="16"/>
      <c r="B75" s="1"/>
      <c r="C75" s="51"/>
      <c r="D75" s="51"/>
      <c r="E75" s="151"/>
      <c r="F75" s="151"/>
      <c r="G75" s="51"/>
      <c r="H75" s="151"/>
      <c r="I75" s="151"/>
      <c r="J75" s="51"/>
      <c r="K75" s="51"/>
      <c r="L75" s="51"/>
      <c r="M75" s="152"/>
      <c r="N75" s="152"/>
      <c r="O75" s="151"/>
      <c r="P75" s="50" t="str">
        <f t="shared" si="6"/>
        <v/>
      </c>
      <c r="Q75" s="2">
        <f t="shared" si="7"/>
        <v>0</v>
      </c>
      <c r="R75" s="2" t="str">
        <f>IF(ISNA(VLOOKUP(H75&amp;I75,Risk_Lookup!$C$2:$D$26,2,FALSE))=TRUE,"", VLOOKUP(H75&amp;I75,Risk_Lookup!$C$2:$D$26,2,FALSE))</f>
        <v/>
      </c>
    </row>
    <row r="76" spans="1:18" ht="23.25" x14ac:dyDescent="0.2">
      <c r="A76" s="16"/>
      <c r="B76" s="1"/>
      <c r="C76" s="51"/>
      <c r="D76" s="51"/>
      <c r="E76" s="151"/>
      <c r="F76" s="151"/>
      <c r="G76" s="51"/>
      <c r="H76" s="151"/>
      <c r="I76" s="151"/>
      <c r="J76" s="51"/>
      <c r="K76" s="51"/>
      <c r="L76" s="51"/>
      <c r="M76" s="152"/>
      <c r="N76" s="152"/>
      <c r="O76" s="151"/>
      <c r="P76" s="50" t="str">
        <f t="shared" si="6"/>
        <v/>
      </c>
      <c r="Q76" s="2">
        <f t="shared" si="7"/>
        <v>0</v>
      </c>
      <c r="R76" s="2" t="str">
        <f>IF(ISNA(VLOOKUP(H76&amp;I76,Risk_Lookup!$C$2:$D$26,2,FALSE))=TRUE,"", VLOOKUP(H76&amp;I76,Risk_Lookup!$C$2:$D$26,2,FALSE))</f>
        <v/>
      </c>
    </row>
    <row r="77" spans="1:18" ht="23.25" x14ac:dyDescent="0.2">
      <c r="A77" s="16"/>
      <c r="B77" s="1"/>
      <c r="C77" s="51"/>
      <c r="D77" s="51"/>
      <c r="E77" s="151"/>
      <c r="F77" s="151"/>
      <c r="G77" s="51"/>
      <c r="H77" s="151"/>
      <c r="I77" s="151"/>
      <c r="J77" s="51"/>
      <c r="K77" s="51"/>
      <c r="L77" s="51"/>
      <c r="M77" s="152"/>
      <c r="N77" s="152"/>
      <c r="O77" s="151"/>
      <c r="P77" s="50" t="str">
        <f t="shared" si="6"/>
        <v/>
      </c>
      <c r="Q77" s="2">
        <f t="shared" si="7"/>
        <v>0</v>
      </c>
      <c r="R77" s="2" t="str">
        <f>IF(ISNA(VLOOKUP(H77&amp;I77,Risk_Lookup!$C$2:$D$26,2,FALSE))=TRUE,"", VLOOKUP(H77&amp;I77,Risk_Lookup!$C$2:$D$26,2,FALSE))</f>
        <v/>
      </c>
    </row>
    <row r="78" spans="1:18" ht="23.25" x14ac:dyDescent="0.2">
      <c r="A78" s="16"/>
      <c r="B78" s="1"/>
      <c r="C78" s="51"/>
      <c r="D78" s="51"/>
      <c r="E78" s="151"/>
      <c r="F78" s="151"/>
      <c r="G78" s="51"/>
      <c r="H78" s="151"/>
      <c r="I78" s="151"/>
      <c r="J78" s="51"/>
      <c r="K78" s="51"/>
      <c r="L78" s="51"/>
      <c r="M78" s="152"/>
      <c r="N78" s="152"/>
      <c r="O78" s="151"/>
      <c r="P78" s="50" t="str">
        <f t="shared" si="6"/>
        <v/>
      </c>
      <c r="Q78" s="2">
        <f t="shared" si="7"/>
        <v>0</v>
      </c>
      <c r="R78" s="2" t="str">
        <f>IF(ISNA(VLOOKUP(H78&amp;I78,Risk_Lookup!$C$2:$D$26,2,FALSE))=TRUE,"", VLOOKUP(H78&amp;I78,Risk_Lookup!$C$2:$D$26,2,FALSE))</f>
        <v/>
      </c>
    </row>
    <row r="79" spans="1:18" ht="23.25" x14ac:dyDescent="0.2">
      <c r="A79" s="16"/>
      <c r="B79" s="1"/>
      <c r="C79" s="51"/>
      <c r="D79" s="51"/>
      <c r="E79" s="151"/>
      <c r="F79" s="151"/>
      <c r="G79" s="51"/>
      <c r="H79" s="151"/>
      <c r="I79" s="151"/>
      <c r="J79" s="51"/>
      <c r="K79" s="51"/>
      <c r="L79" s="51"/>
      <c r="M79" s="152"/>
      <c r="N79" s="152"/>
      <c r="O79" s="151"/>
      <c r="P79" s="50" t="str">
        <f t="shared" si="6"/>
        <v/>
      </c>
      <c r="Q79" s="2">
        <f t="shared" si="7"/>
        <v>0</v>
      </c>
      <c r="R79" s="2" t="str">
        <f>IF(ISNA(VLOOKUP(H79&amp;I79,Risk_Lookup!$C$2:$D$26,2,FALSE))=TRUE,"", VLOOKUP(H79&amp;I79,Risk_Lookup!$C$2:$D$26,2,FALSE))</f>
        <v/>
      </c>
    </row>
    <row r="80" spans="1:18" ht="23.25" x14ac:dyDescent="0.2">
      <c r="A80" s="16"/>
      <c r="B80" s="1"/>
      <c r="C80" s="51"/>
      <c r="D80" s="51"/>
      <c r="E80" s="151"/>
      <c r="F80" s="151"/>
      <c r="G80" s="51"/>
      <c r="H80" s="151"/>
      <c r="I80" s="151"/>
      <c r="J80" s="51"/>
      <c r="K80" s="51"/>
      <c r="L80" s="51"/>
      <c r="M80" s="152"/>
      <c r="N80" s="152"/>
      <c r="O80" s="151"/>
      <c r="P80" s="50" t="str">
        <f t="shared" si="6"/>
        <v/>
      </c>
      <c r="Q80" s="2">
        <f t="shared" si="7"/>
        <v>0</v>
      </c>
      <c r="R80" s="2" t="str">
        <f>IF(ISNA(VLOOKUP(H80&amp;I80,Risk_Lookup!$C$2:$D$26,2,FALSE))=TRUE,"", VLOOKUP(H80&amp;I80,Risk_Lookup!$C$2:$D$26,2,FALSE))</f>
        <v/>
      </c>
    </row>
    <row r="81" spans="1:18" ht="23.25" x14ac:dyDescent="0.2">
      <c r="A81" s="16"/>
      <c r="B81" s="1"/>
      <c r="C81" s="51"/>
      <c r="D81" s="51"/>
      <c r="E81" s="151"/>
      <c r="F81" s="151"/>
      <c r="G81" s="51"/>
      <c r="H81" s="151"/>
      <c r="I81" s="151"/>
      <c r="J81" s="51"/>
      <c r="K81" s="51"/>
      <c r="L81" s="51"/>
      <c r="M81" s="152"/>
      <c r="N81" s="152"/>
      <c r="O81" s="151"/>
      <c r="P81" s="50" t="str">
        <f t="shared" si="6"/>
        <v/>
      </c>
      <c r="Q81" s="2">
        <f t="shared" si="7"/>
        <v>0</v>
      </c>
      <c r="R81" s="2" t="str">
        <f>IF(ISNA(VLOOKUP(H81&amp;I81,Risk_Lookup!$C$2:$D$26,2,FALSE))=TRUE,"", VLOOKUP(H81&amp;I81,Risk_Lookup!$C$2:$D$26,2,FALSE))</f>
        <v/>
      </c>
    </row>
    <row r="82" spans="1:18" s="17" customFormat="1" ht="23.25" x14ac:dyDescent="0.2">
      <c r="A82" s="16"/>
      <c r="B82" s="1"/>
      <c r="C82" s="51"/>
      <c r="D82" s="51"/>
      <c r="E82" s="151"/>
      <c r="F82" s="151"/>
      <c r="G82" s="51"/>
      <c r="H82" s="151"/>
      <c r="I82" s="151"/>
      <c r="J82" s="51"/>
      <c r="K82" s="51"/>
      <c r="L82" s="51"/>
      <c r="M82" s="152"/>
      <c r="N82" s="152"/>
      <c r="O82" s="151"/>
      <c r="P82" s="50" t="str">
        <f t="shared" si="6"/>
        <v/>
      </c>
      <c r="Q82" s="2">
        <f t="shared" si="7"/>
        <v>0</v>
      </c>
      <c r="R82" s="2" t="str">
        <f>IF(ISNA(VLOOKUP(H82&amp;I82,Risk_Lookup!$C$2:$D$26,2,FALSE))=TRUE,"", VLOOKUP(H82&amp;I82,Risk_Lookup!$C$2:$D$26,2,FALSE))</f>
        <v/>
      </c>
    </row>
    <row r="83" spans="1:18" ht="23.25" x14ac:dyDescent="0.2">
      <c r="A83" s="16"/>
      <c r="B83" s="1"/>
      <c r="C83" s="51"/>
      <c r="D83" s="51"/>
      <c r="E83" s="151"/>
      <c r="F83" s="151"/>
      <c r="G83" s="51"/>
      <c r="H83" s="151"/>
      <c r="I83" s="151"/>
      <c r="J83" s="51"/>
      <c r="K83" s="51"/>
      <c r="L83" s="51"/>
      <c r="M83" s="152"/>
      <c r="N83" s="152"/>
      <c r="O83" s="151"/>
      <c r="P83" s="50" t="str">
        <f t="shared" si="6"/>
        <v/>
      </c>
      <c r="Q83" s="2">
        <f t="shared" si="7"/>
        <v>0</v>
      </c>
      <c r="R83" s="2" t="str">
        <f>IF(ISNA(VLOOKUP(H83&amp;I83,Risk_Lookup!$C$2:$D$26,2,FALSE))=TRUE,"", VLOOKUP(H83&amp;I83,Risk_Lookup!$C$2:$D$26,2,FALSE))</f>
        <v/>
      </c>
    </row>
    <row r="84" spans="1:18" ht="23.25" x14ac:dyDescent="0.2">
      <c r="A84" s="16"/>
      <c r="B84" s="1"/>
      <c r="C84" s="51"/>
      <c r="D84" s="51"/>
      <c r="E84" s="151"/>
      <c r="F84" s="151"/>
      <c r="G84" s="51"/>
      <c r="H84" s="151"/>
      <c r="I84" s="151"/>
      <c r="J84" s="51"/>
      <c r="K84" s="51"/>
      <c r="L84" s="51"/>
      <c r="M84" s="152"/>
      <c r="N84" s="152"/>
      <c r="O84" s="151"/>
      <c r="P84" s="50" t="str">
        <f t="shared" si="6"/>
        <v/>
      </c>
      <c r="Q84" s="2">
        <f t="shared" si="7"/>
        <v>0</v>
      </c>
      <c r="R84" s="2" t="str">
        <f>IF(ISNA(VLOOKUP(H84&amp;I84,Risk_Lookup!$C$2:$D$26,2,FALSE))=TRUE,"", VLOOKUP(H84&amp;I84,Risk_Lookup!$C$2:$D$26,2,FALSE))</f>
        <v/>
      </c>
    </row>
    <row r="85" spans="1:18" ht="23.25" x14ac:dyDescent="0.2">
      <c r="A85" s="16"/>
      <c r="B85" s="1"/>
      <c r="C85" s="51"/>
      <c r="D85" s="51"/>
      <c r="E85" s="151"/>
      <c r="F85" s="151"/>
      <c r="G85" s="51"/>
      <c r="H85" s="151"/>
      <c r="I85" s="151"/>
      <c r="J85" s="51"/>
      <c r="K85" s="51"/>
      <c r="L85" s="51"/>
      <c r="M85" s="152"/>
      <c r="N85" s="152"/>
      <c r="O85" s="151"/>
      <c r="P85" s="50" t="str">
        <f t="shared" si="6"/>
        <v/>
      </c>
      <c r="Q85" s="2">
        <f t="shared" si="7"/>
        <v>0</v>
      </c>
      <c r="R85" s="2" t="str">
        <f>IF(ISNA(VLOOKUP(H85&amp;I85,Risk_Lookup!$C$2:$D$26,2,FALSE))=TRUE,"", VLOOKUP(H85&amp;I85,Risk_Lookup!$C$2:$D$26,2,FALSE))</f>
        <v/>
      </c>
    </row>
    <row r="86" spans="1:18" ht="23.25" x14ac:dyDescent="0.2">
      <c r="A86" s="16"/>
      <c r="B86" s="1"/>
      <c r="C86" s="51"/>
      <c r="D86" s="51"/>
      <c r="E86" s="151"/>
      <c r="F86" s="151"/>
      <c r="G86" s="51"/>
      <c r="H86" s="151"/>
      <c r="I86" s="151"/>
      <c r="J86" s="51"/>
      <c r="K86" s="51"/>
      <c r="L86" s="51"/>
      <c r="M86" s="152"/>
      <c r="N86" s="152"/>
      <c r="O86" s="151"/>
      <c r="P86" s="50" t="str">
        <f t="shared" si="6"/>
        <v/>
      </c>
      <c r="Q86" s="2">
        <f t="shared" si="7"/>
        <v>0</v>
      </c>
      <c r="R86" s="2" t="str">
        <f>IF(ISNA(VLOOKUP(H86&amp;I86,Risk_Lookup!$C$2:$D$26,2,FALSE))=TRUE,"", VLOOKUP(H86&amp;I86,Risk_Lookup!$C$2:$D$26,2,FALSE))</f>
        <v/>
      </c>
    </row>
    <row r="87" spans="1:18" ht="23.25" x14ac:dyDescent="0.2">
      <c r="A87" s="16"/>
      <c r="B87" s="1"/>
      <c r="C87" s="51"/>
      <c r="D87" s="51"/>
      <c r="E87" s="151"/>
      <c r="F87" s="151"/>
      <c r="G87" s="51"/>
      <c r="H87" s="151"/>
      <c r="I87" s="151"/>
      <c r="J87" s="51"/>
      <c r="K87" s="51"/>
      <c r="L87" s="51"/>
      <c r="M87" s="152"/>
      <c r="N87" s="152"/>
      <c r="O87" s="151"/>
      <c r="P87" s="50" t="str">
        <f t="shared" si="6"/>
        <v/>
      </c>
      <c r="Q87" s="2">
        <f t="shared" ref="Q87:Q99" si="8">H87*I87</f>
        <v>0</v>
      </c>
      <c r="R87" s="2" t="str">
        <f>IF(ISNA(VLOOKUP(H87&amp;I87,Risk_Lookup!$C$2:$D$26,2,FALSE))=TRUE,"", VLOOKUP(H87&amp;I87,Risk_Lookup!$C$2:$D$26,2,FALSE))</f>
        <v/>
      </c>
    </row>
    <row r="88" spans="1:18" ht="23.25" x14ac:dyDescent="0.2">
      <c r="A88" s="16"/>
      <c r="B88" s="1"/>
      <c r="C88" s="51"/>
      <c r="D88" s="51"/>
      <c r="E88" s="151"/>
      <c r="F88" s="151"/>
      <c r="G88" s="51"/>
      <c r="H88" s="151"/>
      <c r="I88" s="151"/>
      <c r="J88" s="51"/>
      <c r="K88" s="51"/>
      <c r="L88" s="51"/>
      <c r="M88" s="152"/>
      <c r="N88" s="152"/>
      <c r="O88" s="151"/>
      <c r="P88" s="50" t="str">
        <f t="shared" si="6"/>
        <v/>
      </c>
      <c r="Q88" s="2">
        <f t="shared" si="8"/>
        <v>0</v>
      </c>
      <c r="R88" s="2" t="str">
        <f>IF(ISNA(VLOOKUP(H88&amp;I88,Risk_Lookup!$C$2:$D$26,2,FALSE))=TRUE,"", VLOOKUP(H88&amp;I88,Risk_Lookup!$C$2:$D$26,2,FALSE))</f>
        <v/>
      </c>
    </row>
    <row r="89" spans="1:18" ht="23.25" x14ac:dyDescent="0.2">
      <c r="A89" s="16"/>
      <c r="B89" s="1"/>
      <c r="C89" s="51"/>
      <c r="D89" s="51"/>
      <c r="E89" s="151"/>
      <c r="F89" s="151"/>
      <c r="G89" s="51"/>
      <c r="H89" s="151"/>
      <c r="I89" s="151"/>
      <c r="J89" s="51"/>
      <c r="K89" s="51"/>
      <c r="L89" s="51"/>
      <c r="M89" s="152"/>
      <c r="N89" s="152"/>
      <c r="O89" s="151"/>
      <c r="P89" s="50" t="str">
        <f t="shared" si="6"/>
        <v/>
      </c>
      <c r="Q89" s="2">
        <f t="shared" si="8"/>
        <v>0</v>
      </c>
      <c r="R89" s="2" t="str">
        <f>IF(ISNA(VLOOKUP(H89&amp;I89,Risk_Lookup!$C$2:$D$26,2,FALSE))=TRUE,"", VLOOKUP(H89&amp;I89,Risk_Lookup!$C$2:$D$26,2,FALSE))</f>
        <v/>
      </c>
    </row>
    <row r="90" spans="1:18" ht="23.25" x14ac:dyDescent="0.2">
      <c r="A90" s="16"/>
      <c r="B90" s="1"/>
      <c r="C90" s="51"/>
      <c r="D90" s="51"/>
      <c r="E90" s="151"/>
      <c r="F90" s="151"/>
      <c r="G90" s="51"/>
      <c r="H90" s="151"/>
      <c r="I90" s="151"/>
      <c r="J90" s="51"/>
      <c r="K90" s="51"/>
      <c r="L90" s="51"/>
      <c r="M90" s="152"/>
      <c r="N90" s="152"/>
      <c r="O90" s="151"/>
      <c r="P90" s="50" t="str">
        <f t="shared" si="6"/>
        <v/>
      </c>
      <c r="Q90" s="2">
        <f t="shared" si="8"/>
        <v>0</v>
      </c>
      <c r="R90" s="2" t="str">
        <f>IF(ISNA(VLOOKUP(H90&amp;I90,Risk_Lookup!$C$2:$D$26,2,FALSE))=TRUE,"", VLOOKUP(H90&amp;I90,Risk_Lookup!$C$2:$D$26,2,FALSE))</f>
        <v/>
      </c>
    </row>
    <row r="91" spans="1:18" ht="23.25" x14ac:dyDescent="0.2">
      <c r="A91" s="16"/>
      <c r="B91" s="1"/>
      <c r="C91" s="51"/>
      <c r="D91" s="51"/>
      <c r="E91" s="151"/>
      <c r="F91" s="151"/>
      <c r="G91" s="51"/>
      <c r="H91" s="151"/>
      <c r="I91" s="151"/>
      <c r="J91" s="51"/>
      <c r="K91" s="51"/>
      <c r="L91" s="51"/>
      <c r="M91" s="152"/>
      <c r="N91" s="152"/>
      <c r="O91" s="151"/>
      <c r="P91" s="50" t="str">
        <f t="shared" si="6"/>
        <v/>
      </c>
      <c r="Q91" s="2">
        <f t="shared" si="8"/>
        <v>0</v>
      </c>
      <c r="R91" s="2" t="str">
        <f>IF(ISNA(VLOOKUP(H91&amp;I91,Risk_Lookup!$C$2:$D$26,2,FALSE))=TRUE,"", VLOOKUP(H91&amp;I91,Risk_Lookup!$C$2:$D$26,2,FALSE))</f>
        <v/>
      </c>
    </row>
    <row r="92" spans="1:18" ht="23.25" x14ac:dyDescent="0.2">
      <c r="A92" s="16"/>
      <c r="B92" s="1"/>
      <c r="C92" s="51"/>
      <c r="D92" s="51"/>
      <c r="E92" s="151"/>
      <c r="F92" s="151"/>
      <c r="G92" s="51"/>
      <c r="H92" s="151"/>
      <c r="I92" s="151"/>
      <c r="J92" s="51"/>
      <c r="K92" s="51"/>
      <c r="L92" s="51"/>
      <c r="M92" s="152"/>
      <c r="N92" s="152"/>
      <c r="O92" s="151"/>
      <c r="P92" s="50" t="str">
        <f t="shared" si="6"/>
        <v/>
      </c>
      <c r="Q92" s="2">
        <f t="shared" si="8"/>
        <v>0</v>
      </c>
      <c r="R92" s="2" t="str">
        <f>IF(ISNA(VLOOKUP(H92&amp;I92,Risk_Lookup!$C$2:$D$26,2,FALSE))=TRUE,"", VLOOKUP(H92&amp;I92,Risk_Lookup!$C$2:$D$26,2,FALSE))</f>
        <v/>
      </c>
    </row>
    <row r="93" spans="1:18" ht="23.25" x14ac:dyDescent="0.2">
      <c r="A93" s="16"/>
      <c r="B93" s="1"/>
      <c r="C93" s="51"/>
      <c r="D93" s="51"/>
      <c r="E93" s="151"/>
      <c r="F93" s="151"/>
      <c r="G93" s="51"/>
      <c r="H93" s="151"/>
      <c r="I93" s="151"/>
      <c r="J93" s="51"/>
      <c r="K93" s="51"/>
      <c r="L93" s="51"/>
      <c r="M93" s="152"/>
      <c r="N93" s="152"/>
      <c r="O93" s="151"/>
      <c r="P93" s="50" t="str">
        <f t="shared" si="6"/>
        <v/>
      </c>
      <c r="Q93" s="2">
        <f t="shared" si="8"/>
        <v>0</v>
      </c>
      <c r="R93" s="2" t="str">
        <f>IF(ISNA(VLOOKUP(H93&amp;I93,Risk_Lookup!$C$2:$D$26,2,FALSE))=TRUE,"", VLOOKUP(H93&amp;I93,Risk_Lookup!$C$2:$D$26,2,FALSE))</f>
        <v/>
      </c>
    </row>
    <row r="94" spans="1:18" ht="23.25" x14ac:dyDescent="0.2">
      <c r="A94" s="16"/>
      <c r="B94" s="1"/>
      <c r="C94" s="51"/>
      <c r="D94" s="51"/>
      <c r="E94" s="151"/>
      <c r="F94" s="151"/>
      <c r="G94" s="51"/>
      <c r="H94" s="151"/>
      <c r="I94" s="151"/>
      <c r="J94" s="51"/>
      <c r="K94" s="51"/>
      <c r="L94" s="51"/>
      <c r="M94" s="152"/>
      <c r="N94" s="152"/>
      <c r="O94" s="151"/>
      <c r="P94" s="50" t="str">
        <f t="shared" si="6"/>
        <v/>
      </c>
      <c r="Q94" s="2">
        <f t="shared" si="8"/>
        <v>0</v>
      </c>
      <c r="R94" s="2" t="str">
        <f>IF(ISNA(VLOOKUP(H94&amp;I94,Risk_Lookup!$C$2:$D$26,2,FALSE))=TRUE,"", VLOOKUP(H94&amp;I94,Risk_Lookup!$C$2:$D$26,2,FALSE))</f>
        <v/>
      </c>
    </row>
    <row r="95" spans="1:18" ht="23.25" x14ac:dyDescent="0.2">
      <c r="A95" s="16"/>
      <c r="B95" s="1"/>
      <c r="C95" s="51"/>
      <c r="D95" s="51"/>
      <c r="E95" s="151"/>
      <c r="F95" s="151"/>
      <c r="G95" s="51"/>
      <c r="H95" s="151"/>
      <c r="I95" s="151"/>
      <c r="J95" s="51"/>
      <c r="K95" s="51"/>
      <c r="L95" s="51"/>
      <c r="M95" s="152"/>
      <c r="N95" s="152"/>
      <c r="O95" s="151"/>
      <c r="P95" s="50" t="str">
        <f t="shared" si="6"/>
        <v/>
      </c>
      <c r="Q95" s="2">
        <f t="shared" si="8"/>
        <v>0</v>
      </c>
      <c r="R95" s="2" t="str">
        <f>IF(ISNA(VLOOKUP(H95&amp;I95,Risk_Lookup!$C$2:$D$26,2,FALSE))=TRUE,"", VLOOKUP(H95&amp;I95,Risk_Lookup!$C$2:$D$26,2,FALSE))</f>
        <v/>
      </c>
    </row>
    <row r="96" spans="1:18" s="17" customFormat="1" ht="23.25" x14ac:dyDescent="0.2">
      <c r="A96" s="16"/>
      <c r="B96" s="1"/>
      <c r="C96" s="51"/>
      <c r="D96" s="51"/>
      <c r="E96" s="151"/>
      <c r="F96" s="151"/>
      <c r="G96" s="51"/>
      <c r="H96" s="151"/>
      <c r="I96" s="151"/>
      <c r="J96" s="51"/>
      <c r="K96" s="51"/>
      <c r="L96" s="51"/>
      <c r="M96" s="152"/>
      <c r="N96" s="152"/>
      <c r="O96" s="151"/>
      <c r="P96" s="50" t="str">
        <f t="shared" si="6"/>
        <v/>
      </c>
      <c r="Q96" s="2">
        <f t="shared" si="8"/>
        <v>0</v>
      </c>
      <c r="R96" s="2" t="str">
        <f>IF(ISNA(VLOOKUP(H96&amp;I96,Risk_Lookup!$C$2:$D$26,2,FALSE))=TRUE,"", VLOOKUP(H96&amp;I96,Risk_Lookup!$C$2:$D$26,2,FALSE))</f>
        <v/>
      </c>
    </row>
    <row r="97" spans="1:18" ht="23.25" x14ac:dyDescent="0.2">
      <c r="A97" s="16"/>
      <c r="B97" s="1"/>
      <c r="C97" s="51"/>
      <c r="D97" s="51"/>
      <c r="E97" s="151"/>
      <c r="F97" s="151"/>
      <c r="G97" s="51"/>
      <c r="H97" s="151"/>
      <c r="I97" s="151"/>
      <c r="J97" s="51"/>
      <c r="K97" s="51"/>
      <c r="L97" s="51"/>
      <c r="M97" s="152"/>
      <c r="N97" s="152"/>
      <c r="O97" s="151"/>
      <c r="P97" s="50" t="str">
        <f t="shared" si="6"/>
        <v/>
      </c>
      <c r="Q97" s="2">
        <f t="shared" si="8"/>
        <v>0</v>
      </c>
      <c r="R97" s="2" t="str">
        <f>IF(ISNA(VLOOKUP(H97&amp;I97,Risk_Lookup!$C$2:$D$26,2,FALSE))=TRUE,"", VLOOKUP(H97&amp;I97,Risk_Lookup!$C$2:$D$26,2,FALSE))</f>
        <v/>
      </c>
    </row>
    <row r="98" spans="1:18" ht="23.25" x14ac:dyDescent="0.2">
      <c r="A98" s="16"/>
      <c r="B98" s="1"/>
      <c r="C98" s="51"/>
      <c r="D98" s="51"/>
      <c r="E98" s="151"/>
      <c r="F98" s="151"/>
      <c r="G98" s="51"/>
      <c r="H98" s="151"/>
      <c r="I98" s="151"/>
      <c r="J98" s="51"/>
      <c r="K98" s="51"/>
      <c r="L98" s="51"/>
      <c r="M98" s="152"/>
      <c r="N98" s="152"/>
      <c r="O98" s="151"/>
      <c r="P98" s="50" t="str">
        <f t="shared" si="6"/>
        <v/>
      </c>
      <c r="Q98" s="2">
        <f t="shared" si="8"/>
        <v>0</v>
      </c>
      <c r="R98" s="2" t="str">
        <f>IF(ISNA(VLOOKUP(H98&amp;I98,Risk_Lookup!$C$2:$D$26,2,FALSE))=TRUE,"", VLOOKUP(H98&amp;I98,Risk_Lookup!$C$2:$D$26,2,FALSE))</f>
        <v/>
      </c>
    </row>
    <row r="99" spans="1:18" ht="23.25" x14ac:dyDescent="0.2">
      <c r="A99" s="16"/>
      <c r="B99" s="1"/>
      <c r="C99" s="51"/>
      <c r="D99" s="51"/>
      <c r="E99" s="151"/>
      <c r="F99" s="151"/>
      <c r="G99" s="51"/>
      <c r="H99" s="151"/>
      <c r="I99" s="151"/>
      <c r="J99" s="51"/>
      <c r="K99" s="51"/>
      <c r="L99" s="51"/>
      <c r="M99" s="152"/>
      <c r="N99" s="152"/>
      <c r="O99" s="151"/>
      <c r="P99" s="50" t="str">
        <f t="shared" si="6"/>
        <v/>
      </c>
      <c r="Q99" s="2">
        <f t="shared" si="8"/>
        <v>0</v>
      </c>
      <c r="R99" s="2" t="str">
        <f>IF(ISNA(VLOOKUP(H99&amp;I99,Risk_Lookup!$C$2:$D$26,2,FALSE))=TRUE,"", VLOOKUP(H99&amp;I99,Risk_Lookup!$C$2:$D$26,2,FALSE))</f>
        <v/>
      </c>
    </row>
  </sheetData>
  <mergeCells count="18">
    <mergeCell ref="A1:P1"/>
    <mergeCell ref="M2:P2"/>
    <mergeCell ref="O3:O4"/>
    <mergeCell ref="P3:P4"/>
    <mergeCell ref="E2:L2"/>
    <mergeCell ref="M3:M4"/>
    <mergeCell ref="G3:G4"/>
    <mergeCell ref="E3:F3"/>
    <mergeCell ref="A2:D2"/>
    <mergeCell ref="N3:N4"/>
    <mergeCell ref="A3:A4"/>
    <mergeCell ref="B3:B4"/>
    <mergeCell ref="H3:I3"/>
    <mergeCell ref="C3:C4"/>
    <mergeCell ref="D3:D4"/>
    <mergeCell ref="K3:K4"/>
    <mergeCell ref="J3:J4"/>
    <mergeCell ref="L3:L4"/>
  </mergeCells>
  <phoneticPr fontId="20" type="noConversion"/>
  <conditionalFormatting sqref="P6:P70">
    <cfRule type="expression" dxfId="47" priority="136" stopIfTrue="1">
      <formula>R6="GREEN"</formula>
    </cfRule>
    <cfRule type="expression" dxfId="46" priority="137" stopIfTrue="1">
      <formula xml:space="preserve"> R6="AMBER"</formula>
    </cfRule>
    <cfRule type="expression" dxfId="45" priority="138" stopIfTrue="1">
      <formula>R6="RED"</formula>
    </cfRule>
  </conditionalFormatting>
  <conditionalFormatting sqref="P7">
    <cfRule type="expression" dxfId="44" priority="133" stopIfTrue="1">
      <formula>R7="GREEN"</formula>
    </cfRule>
    <cfRule type="expression" dxfId="43" priority="134" stopIfTrue="1">
      <formula xml:space="preserve"> R7="AMBER"</formula>
    </cfRule>
    <cfRule type="expression" dxfId="42" priority="135" stopIfTrue="1">
      <formula>R7="RED"</formula>
    </cfRule>
  </conditionalFormatting>
  <conditionalFormatting sqref="P8">
    <cfRule type="expression" dxfId="41" priority="130" stopIfTrue="1">
      <formula>R8="GREEN"</formula>
    </cfRule>
    <cfRule type="expression" dxfId="40" priority="131" stopIfTrue="1">
      <formula xml:space="preserve"> R8="AMBER"</formula>
    </cfRule>
    <cfRule type="expression" dxfId="39" priority="132" stopIfTrue="1">
      <formula>R8="RED"</formula>
    </cfRule>
  </conditionalFormatting>
  <conditionalFormatting sqref="P10">
    <cfRule type="expression" dxfId="38" priority="127" stopIfTrue="1">
      <formula>R10="GREEN"</formula>
    </cfRule>
    <cfRule type="expression" dxfId="37" priority="128" stopIfTrue="1">
      <formula xml:space="preserve"> R10="AMBER"</formula>
    </cfRule>
    <cfRule type="expression" dxfId="36" priority="129" stopIfTrue="1">
      <formula>R10="RED"</formula>
    </cfRule>
  </conditionalFormatting>
  <conditionalFormatting sqref="P11">
    <cfRule type="expression" dxfId="35" priority="124" stopIfTrue="1">
      <formula>R11="GREEN"</formula>
    </cfRule>
    <cfRule type="expression" dxfId="34" priority="125" stopIfTrue="1">
      <formula xml:space="preserve"> R11="AMBER"</formula>
    </cfRule>
    <cfRule type="expression" dxfId="33" priority="126" stopIfTrue="1">
      <formula>R11="RED"</formula>
    </cfRule>
  </conditionalFormatting>
  <conditionalFormatting sqref="P13">
    <cfRule type="expression" dxfId="32" priority="121" stopIfTrue="1">
      <formula>R13="GREEN"</formula>
    </cfRule>
    <cfRule type="expression" dxfId="31" priority="122" stopIfTrue="1">
      <formula xml:space="preserve"> R13="AMBER"</formula>
    </cfRule>
    <cfRule type="expression" dxfId="30" priority="123" stopIfTrue="1">
      <formula>R13="RED"</formula>
    </cfRule>
  </conditionalFormatting>
  <conditionalFormatting sqref="P15">
    <cfRule type="expression" dxfId="29" priority="118" stopIfTrue="1">
      <formula>R15="GREEN"</formula>
    </cfRule>
    <cfRule type="expression" dxfId="28" priority="119" stopIfTrue="1">
      <formula xml:space="preserve"> R15="AMBER"</formula>
    </cfRule>
    <cfRule type="expression" dxfId="27" priority="120" stopIfTrue="1">
      <formula>R15="RED"</formula>
    </cfRule>
  </conditionalFormatting>
  <conditionalFormatting sqref="P16">
    <cfRule type="expression" dxfId="26" priority="115" stopIfTrue="1">
      <formula>R16="GREEN"</formula>
    </cfRule>
    <cfRule type="expression" dxfId="25" priority="116" stopIfTrue="1">
      <formula xml:space="preserve"> R16="AMBER"</formula>
    </cfRule>
    <cfRule type="expression" dxfId="24" priority="117" stopIfTrue="1">
      <formula>R16="RED"</formula>
    </cfRule>
  </conditionalFormatting>
  <conditionalFormatting sqref="P17">
    <cfRule type="expression" dxfId="23" priority="112" stopIfTrue="1">
      <formula>R17="GREEN"</formula>
    </cfRule>
    <cfRule type="expression" dxfId="22" priority="113" stopIfTrue="1">
      <formula xml:space="preserve"> R17="AMBER"</formula>
    </cfRule>
    <cfRule type="expression" dxfId="21" priority="114" stopIfTrue="1">
      <formula>R17="RED"</formula>
    </cfRule>
  </conditionalFormatting>
  <conditionalFormatting sqref="P19">
    <cfRule type="expression" dxfId="20" priority="109" stopIfTrue="1">
      <formula>R19="GREEN"</formula>
    </cfRule>
    <cfRule type="expression" dxfId="19" priority="110" stopIfTrue="1">
      <formula xml:space="preserve"> R19="AMBER"</formula>
    </cfRule>
    <cfRule type="expression" dxfId="18" priority="111" stopIfTrue="1">
      <formula>R19="RED"</formula>
    </cfRule>
  </conditionalFormatting>
  <conditionalFormatting sqref="P20">
    <cfRule type="expression" dxfId="17" priority="106" stopIfTrue="1">
      <formula>R20="GREEN"</formula>
    </cfRule>
    <cfRule type="expression" dxfId="16" priority="107" stopIfTrue="1">
      <formula xml:space="preserve"> R20="AMBER"</formula>
    </cfRule>
    <cfRule type="expression" dxfId="15" priority="108" stopIfTrue="1">
      <formula>R20="RED"</formula>
    </cfRule>
  </conditionalFormatting>
  <conditionalFormatting sqref="P22:P23">
    <cfRule type="expression" dxfId="14" priority="61" stopIfTrue="1">
      <formula>R22="GREEN"</formula>
    </cfRule>
    <cfRule type="expression" dxfId="13" priority="62" stopIfTrue="1">
      <formula xml:space="preserve"> R22="AMBER"</formula>
    </cfRule>
    <cfRule type="expression" dxfId="12" priority="63" stopIfTrue="1">
      <formula>R22="RED"</formula>
    </cfRule>
  </conditionalFormatting>
  <conditionalFormatting sqref="P24:P30 P36">
    <cfRule type="expression" dxfId="11" priority="28" stopIfTrue="1">
      <formula>R24="GREEN"</formula>
    </cfRule>
    <cfRule type="expression" dxfId="10" priority="29" stopIfTrue="1">
      <formula xml:space="preserve"> R24="AMBER"</formula>
    </cfRule>
    <cfRule type="expression" dxfId="9" priority="30" stopIfTrue="1">
      <formula>R24="RED"</formula>
    </cfRule>
  </conditionalFormatting>
  <conditionalFormatting sqref="P37:P99">
    <cfRule type="expression" dxfId="8" priority="25" stopIfTrue="1">
      <formula>R37="GREEN"</formula>
    </cfRule>
    <cfRule type="expression" dxfId="7" priority="26" stopIfTrue="1">
      <formula xml:space="preserve"> R37="AMBER"</formula>
    </cfRule>
    <cfRule type="expression" dxfId="6" priority="27" stopIfTrue="1">
      <formula>R37="RED"</formula>
    </cfRule>
  </conditionalFormatting>
  <conditionalFormatting sqref="P31:P35">
    <cfRule type="expression" dxfId="5" priority="4" stopIfTrue="1">
      <formula>R31="GREEN"</formula>
    </cfRule>
    <cfRule type="expression" dxfId="4" priority="5" stopIfTrue="1">
      <formula xml:space="preserve"> R31="AMBER"</formula>
    </cfRule>
    <cfRule type="expression" dxfId="3" priority="6" stopIfTrue="1">
      <formula>R31="RED"</formula>
    </cfRule>
  </conditionalFormatting>
  <conditionalFormatting sqref="P5">
    <cfRule type="expression" dxfId="2" priority="1" stopIfTrue="1">
      <formula>R5="GREEN"</formula>
    </cfRule>
    <cfRule type="expression" dxfId="1" priority="2" stopIfTrue="1">
      <formula xml:space="preserve"> R5="AMBER"</formula>
    </cfRule>
    <cfRule type="expression" dxfId="0" priority="3" stopIfTrue="1">
      <formula>R5="RED"</formula>
    </cfRule>
  </conditionalFormatting>
  <dataValidations count="2">
    <dataValidation type="list" allowBlank="1" showInputMessage="1" showErrorMessage="1" sqref="O5:O99" xr:uid="{00000000-0002-0000-0000-000001000000}">
      <formula1>Riskprofile</formula1>
    </dataValidation>
    <dataValidation type="date" allowBlank="1" showInputMessage="1" showErrorMessage="1" errorTitle="Date format" error="Please enter a date between 01/01/2000 and 31/12/2099 in the format dd/mm/yyyy." sqref="M5:N99" xr:uid="{00000000-0002-0000-0000-000002000000}">
      <formula1>36526</formula1>
      <formula2>73050</formula2>
    </dataValidation>
  </dataValidations>
  <pageMargins left="0.19685039370078741" right="0.19685039370078741" top="0.78740157480314965" bottom="0.51181102362204722" header="0.27559055118110237" footer="0.31496062992125984"/>
  <pageSetup paperSize="9" scale="36" fitToHeight="4" orientation="landscape" r:id="rId1"/>
  <headerFooter scaleWithDoc="0" alignWithMargins="0">
    <oddHeader>&amp;L&amp;8&amp;F&amp;CRISK REGISTER</oddHeader>
    <oddFooter>&amp;C&amp;P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"/>
  <sheetViews>
    <sheetView zoomScaleNormal="100" workbookViewId="0">
      <selection activeCell="R31" sqref="R31"/>
    </sheetView>
  </sheetViews>
  <sheetFormatPr defaultColWidth="9.140625" defaultRowHeight="12.75" x14ac:dyDescent="0.2"/>
  <cols>
    <col min="1" max="3" width="11.7109375" style="2" customWidth="1"/>
    <col min="4" max="16384" width="9.140625" style="2"/>
  </cols>
  <sheetData>
    <row r="1" spans="1:20" x14ac:dyDescent="0.2">
      <c r="A1" s="29" t="str">
        <f>'RISK REGISTER'!A1</f>
        <v>[INSERT SCHOOL/SERVICE NAME] RISK REGISTER</v>
      </c>
      <c r="B1" s="3"/>
      <c r="C1" s="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3.5" thickBot="1" x14ac:dyDescent="0.25">
      <c r="A2" s="3"/>
      <c r="B2" s="3"/>
      <c r="C2" s="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30" customHeight="1" x14ac:dyDescent="0.2">
      <c r="A3" s="78" t="s">
        <v>26</v>
      </c>
      <c r="B3" s="79"/>
      <c r="C3" s="13" t="s">
        <v>55</v>
      </c>
      <c r="D3" s="25" t="s">
        <v>57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30" customHeight="1" x14ac:dyDescent="0.2">
      <c r="A4" s="4" t="s">
        <v>16</v>
      </c>
      <c r="B4" s="5" t="s">
        <v>17</v>
      </c>
      <c r="C4" s="6">
        <f>COUNTIF('RISK REGISTER'!O5:O99,"New")</f>
        <v>0</v>
      </c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30" customHeight="1" x14ac:dyDescent="0.2">
      <c r="A5" s="7" t="s">
        <v>6</v>
      </c>
      <c r="B5" s="8" t="s">
        <v>7</v>
      </c>
      <c r="C5" s="6">
        <f>COUNTIF('RISK REGISTER'!O5:O99,"Unchanged")</f>
        <v>0</v>
      </c>
      <c r="D5" s="27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30" customHeight="1" x14ac:dyDescent="0.2">
      <c r="A6" s="7" t="s">
        <v>8</v>
      </c>
      <c r="B6" s="8" t="s">
        <v>9</v>
      </c>
      <c r="C6" s="6">
        <f>COUNTIF('RISK REGISTER'!O5:O99,"Increasing")</f>
        <v>0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30" customHeight="1" x14ac:dyDescent="0.2">
      <c r="A7" s="7" t="s">
        <v>10</v>
      </c>
      <c r="B7" s="8" t="s">
        <v>11</v>
      </c>
      <c r="C7" s="6">
        <f>COUNTIF('RISK REGISTER'!O5:O99,"Reducing")</f>
        <v>0</v>
      </c>
      <c r="D7" s="27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30" customHeight="1" x14ac:dyDescent="0.2">
      <c r="A8" s="7" t="s">
        <v>12</v>
      </c>
      <c r="B8" s="9" t="s">
        <v>13</v>
      </c>
      <c r="C8" s="6">
        <f>COUNTIF('RISK REGISTER'!O5:O99,"Imminent")</f>
        <v>0</v>
      </c>
      <c r="D8" s="27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30" customHeight="1" thickBot="1" x14ac:dyDescent="0.25">
      <c r="A9" s="10" t="s">
        <v>14</v>
      </c>
      <c r="B9" s="11" t="s">
        <v>15</v>
      </c>
      <c r="C9" s="12">
        <f>COUNTIF('RISK REGISTER'!O5:O99,"Closed")</f>
        <v>0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30" customHeight="1" thickBot="1" x14ac:dyDescent="0.25"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30" customHeight="1" x14ac:dyDescent="0.2">
      <c r="A11" s="80" t="s">
        <v>27</v>
      </c>
      <c r="B11" s="81"/>
      <c r="C11" s="13" t="s">
        <v>56</v>
      </c>
      <c r="D11" s="25" t="s">
        <v>57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30" customHeight="1" x14ac:dyDescent="0.2">
      <c r="A12" s="82" t="s">
        <v>23</v>
      </c>
      <c r="B12" s="83"/>
      <c r="C12" s="26">
        <f>COUNTIFS('RISK REGISTER'!R5:R99,"RED")</f>
        <v>0</v>
      </c>
      <c r="D12" s="2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30" customHeight="1" x14ac:dyDescent="0.2">
      <c r="A13" s="84" t="s">
        <v>24</v>
      </c>
      <c r="B13" s="85"/>
      <c r="C13" s="26">
        <f>COUNTIFS('RISK REGISTER'!R5:R99,"AMBER")</f>
        <v>0</v>
      </c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30" customHeight="1" thickBot="1" x14ac:dyDescent="0.25">
      <c r="A14" s="76" t="s">
        <v>25</v>
      </c>
      <c r="B14" s="77"/>
      <c r="C14" s="28">
        <f>COUNTIFS('RISK REGISTER'!R5:R99,"GREEN")</f>
        <v>0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</sheetData>
  <sheetProtection sheet="1" objects="1" scenarios="1" formatCells="0" insertColumns="0" selectLockedCells="1"/>
  <mergeCells count="5">
    <mergeCell ref="A14:B14"/>
    <mergeCell ref="A3:B3"/>
    <mergeCell ref="A11:B11"/>
    <mergeCell ref="A12:B12"/>
    <mergeCell ref="A13:B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
&amp;A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R38"/>
  <sheetViews>
    <sheetView zoomScale="65" zoomScaleNormal="65" workbookViewId="0">
      <selection activeCell="K12" sqref="K12"/>
    </sheetView>
  </sheetViews>
  <sheetFormatPr defaultRowHeight="12.75" x14ac:dyDescent="0.2"/>
  <cols>
    <col min="1" max="1" width="10.28515625" customWidth="1"/>
    <col min="2" max="2" width="15.85546875" customWidth="1"/>
    <col min="3" max="3" width="35.7109375" customWidth="1"/>
    <col min="4" max="4" width="14.42578125" customWidth="1"/>
    <col min="5" max="5" width="7" customWidth="1"/>
    <col min="6" max="6" width="7" bestFit="1" customWidth="1"/>
    <col min="7" max="7" width="38.7109375" customWidth="1"/>
    <col min="8" max="9" width="7" customWidth="1"/>
    <col min="10" max="10" width="35.7109375" customWidth="1"/>
    <col min="11" max="11" width="38.85546875" style="171" customWidth="1"/>
    <col min="12" max="12" width="38.85546875" customWidth="1"/>
    <col min="13" max="13" width="20.7109375" bestFit="1" customWidth="1"/>
    <col min="14" max="14" width="21" bestFit="1" customWidth="1"/>
    <col min="15" max="15" width="11.7109375" customWidth="1"/>
    <col min="16" max="16" width="21.42578125" customWidth="1"/>
    <col min="17" max="17" width="9.140625" hidden="1" customWidth="1"/>
    <col min="18" max="18" width="0" hidden="1" customWidth="1"/>
  </cols>
  <sheetData>
    <row r="1" spans="1:18" ht="32.25" customHeight="1" thickBot="1" x14ac:dyDescent="0.25">
      <c r="A1" s="190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18" ht="18" customHeight="1" x14ac:dyDescent="0.2">
      <c r="A2" s="174" t="s">
        <v>0</v>
      </c>
      <c r="B2" s="175"/>
      <c r="C2" s="175"/>
      <c r="D2" s="175"/>
      <c r="E2" s="176" t="s">
        <v>104</v>
      </c>
      <c r="F2" s="175"/>
      <c r="G2" s="175"/>
      <c r="H2" s="175"/>
      <c r="I2" s="175"/>
      <c r="J2" s="175"/>
      <c r="K2" s="175"/>
      <c r="L2" s="177"/>
      <c r="M2" s="176" t="s">
        <v>29</v>
      </c>
      <c r="N2" s="175"/>
      <c r="O2" s="175"/>
      <c r="P2" s="178"/>
    </row>
    <row r="3" spans="1:18" ht="15.75" x14ac:dyDescent="0.2">
      <c r="A3" s="58" t="s">
        <v>118</v>
      </c>
      <c r="B3" s="58" t="s">
        <v>5</v>
      </c>
      <c r="C3" s="58" t="s">
        <v>1</v>
      </c>
      <c r="D3" s="86" t="s">
        <v>4</v>
      </c>
      <c r="E3" s="87" t="s">
        <v>18</v>
      </c>
      <c r="F3" s="88"/>
      <c r="G3" s="66" t="s">
        <v>101</v>
      </c>
      <c r="H3" s="89" t="s">
        <v>19</v>
      </c>
      <c r="I3" s="88"/>
      <c r="J3" s="58" t="s">
        <v>100</v>
      </c>
      <c r="K3" s="68" t="s">
        <v>102</v>
      </c>
      <c r="L3" s="90" t="s">
        <v>103</v>
      </c>
      <c r="M3" s="64" t="s">
        <v>28</v>
      </c>
      <c r="N3" s="62" t="s">
        <v>3</v>
      </c>
      <c r="O3" s="62" t="s">
        <v>2</v>
      </c>
      <c r="P3" s="62" t="s">
        <v>22</v>
      </c>
    </row>
    <row r="4" spans="1:18" ht="98.25" customHeight="1" x14ac:dyDescent="0.2">
      <c r="A4" s="59"/>
      <c r="B4" s="59"/>
      <c r="C4" s="59"/>
      <c r="D4" s="71"/>
      <c r="E4" s="183" t="s">
        <v>20</v>
      </c>
      <c r="F4" s="184" t="s">
        <v>21</v>
      </c>
      <c r="G4" s="59"/>
      <c r="H4" s="185" t="s">
        <v>20</v>
      </c>
      <c r="I4" s="184" t="s">
        <v>21</v>
      </c>
      <c r="J4" s="59"/>
      <c r="K4" s="68"/>
      <c r="L4" s="91"/>
      <c r="M4" s="64"/>
      <c r="N4" s="62"/>
      <c r="O4" s="62"/>
      <c r="P4" s="62"/>
    </row>
    <row r="5" spans="1:18" ht="25.5" x14ac:dyDescent="0.2">
      <c r="A5" s="179"/>
      <c r="B5" s="51"/>
      <c r="C5" s="51"/>
      <c r="D5" s="54"/>
      <c r="E5" s="32"/>
      <c r="F5" s="32"/>
      <c r="G5" s="37"/>
      <c r="H5" s="34"/>
      <c r="I5" s="34"/>
      <c r="J5" s="37"/>
      <c r="K5" s="170"/>
      <c r="L5" s="170"/>
      <c r="M5" s="172"/>
      <c r="N5" s="53"/>
      <c r="O5" s="52"/>
      <c r="P5" s="180"/>
      <c r="R5" s="2" t="str">
        <f>IF(ISNA(VLOOKUP(H5&amp;I5,Risk_Lookup!$C$2:$D$26,2,FALSE))=TRUE,"", VLOOKUP(H5&amp;I5,Risk_Lookup!$C$2:$D$26,2,FALSE))</f>
        <v/>
      </c>
    </row>
    <row r="6" spans="1:18" ht="25.5" x14ac:dyDescent="0.2">
      <c r="A6" s="181"/>
      <c r="B6" s="37"/>
      <c r="C6" s="37"/>
      <c r="D6" s="55"/>
      <c r="E6" s="32"/>
      <c r="F6" s="32"/>
      <c r="G6" s="37"/>
      <c r="H6" s="35"/>
      <c r="I6" s="35"/>
      <c r="J6" s="37"/>
      <c r="K6" s="170"/>
      <c r="L6" s="170"/>
      <c r="M6" s="173"/>
      <c r="N6" s="33"/>
      <c r="O6" s="32"/>
      <c r="P6" s="182" t="str">
        <f t="shared" ref="P6:P12" si="0">IF(O6=0,"",IF(O6="New","N",IF(O6="Unchanged","↔",IF(O6="Increasing","↑",IF(O6="Reducing","↓",IF(O6="Imminent","!",IF(O6="Closed","X")))))))&amp;R6</f>
        <v/>
      </c>
      <c r="R6" s="2" t="str">
        <f>IF(ISNA(VLOOKUP(H6&amp;I6,Risk_Lookup!$C$2:$D$26,2,FALSE))=TRUE,"", VLOOKUP(H6&amp;I6,Risk_Lookup!$C$2:$D$26,2,FALSE))</f>
        <v/>
      </c>
    </row>
    <row r="7" spans="1:18" ht="25.5" x14ac:dyDescent="0.2">
      <c r="A7" s="181"/>
      <c r="B7" s="37"/>
      <c r="C7" s="37"/>
      <c r="D7" s="55"/>
      <c r="E7" s="32"/>
      <c r="F7" s="32"/>
      <c r="G7" s="37"/>
      <c r="H7" s="34"/>
      <c r="I7" s="34"/>
      <c r="J7" s="37"/>
      <c r="K7" s="170"/>
      <c r="L7" s="170"/>
      <c r="M7" s="173"/>
      <c r="N7" s="33"/>
      <c r="O7" s="32"/>
      <c r="P7" s="182" t="str">
        <f t="shared" si="0"/>
        <v/>
      </c>
      <c r="R7" s="2" t="str">
        <f>IF(ISNA(VLOOKUP(H7&amp;I7,Risk_Lookup!$C$2:$D$26,2,FALSE))=TRUE,"", VLOOKUP(H7&amp;I7,Risk_Lookup!$C$2:$D$26,2,FALSE))</f>
        <v/>
      </c>
    </row>
    <row r="8" spans="1:18" ht="25.5" x14ac:dyDescent="0.2">
      <c r="A8" s="181"/>
      <c r="B8" s="37"/>
      <c r="C8" s="37"/>
      <c r="D8" s="55"/>
      <c r="E8" s="32"/>
      <c r="F8" s="32"/>
      <c r="G8" s="37"/>
      <c r="H8" s="36"/>
      <c r="I8" s="36"/>
      <c r="J8" s="37"/>
      <c r="K8" s="170"/>
      <c r="L8" s="170"/>
      <c r="M8" s="173"/>
      <c r="N8" s="33"/>
      <c r="O8" s="32"/>
      <c r="P8" s="182" t="str">
        <f t="shared" si="0"/>
        <v/>
      </c>
      <c r="R8" s="2" t="str">
        <f>IF(ISNA(VLOOKUP(H8&amp;I8,Risk_Lookup!$C$2:$D$26,2,FALSE))=TRUE,"", VLOOKUP(H8&amp;I8,Risk_Lookup!$C$2:$D$26,2,FALSE))</f>
        <v/>
      </c>
    </row>
    <row r="9" spans="1:18" ht="25.5" x14ac:dyDescent="0.2">
      <c r="A9" s="181"/>
      <c r="B9" s="37"/>
      <c r="C9" s="37"/>
      <c r="D9" s="55"/>
      <c r="E9" s="32"/>
      <c r="F9" s="32"/>
      <c r="G9" s="37"/>
      <c r="H9" s="34"/>
      <c r="I9" s="34"/>
      <c r="J9" s="37"/>
      <c r="K9" s="170"/>
      <c r="L9" s="170"/>
      <c r="M9" s="173"/>
      <c r="N9" s="33"/>
      <c r="O9" s="32"/>
      <c r="P9" s="182" t="str">
        <f t="shared" si="0"/>
        <v/>
      </c>
      <c r="R9" s="2" t="str">
        <f>IF(ISNA(VLOOKUP(H9&amp;I9,Risk_Lookup!$C$2:$D$26,2,FALSE))=TRUE,"", VLOOKUP(H9&amp;I9,Risk_Lookup!$C$2:$D$26,2,FALSE))</f>
        <v/>
      </c>
    </row>
    <row r="10" spans="1:18" ht="25.5" x14ac:dyDescent="0.2">
      <c r="A10" s="181"/>
      <c r="B10" s="37"/>
      <c r="C10" s="37"/>
      <c r="D10" s="55"/>
      <c r="E10" s="32"/>
      <c r="F10" s="32"/>
      <c r="G10" s="37"/>
      <c r="H10" s="34"/>
      <c r="I10" s="34"/>
      <c r="J10" s="37"/>
      <c r="K10" s="170"/>
      <c r="L10" s="170"/>
      <c r="M10" s="173"/>
      <c r="N10" s="33"/>
      <c r="O10" s="32"/>
      <c r="P10" s="182" t="str">
        <f t="shared" si="0"/>
        <v/>
      </c>
      <c r="R10" s="2" t="str">
        <f>IF(ISNA(VLOOKUP(H10&amp;I10,Risk_Lookup!$C$2:$D$26,2,FALSE))=TRUE,"", VLOOKUP(H10&amp;I10,Risk_Lookup!$C$2:$D$26,2,FALSE))</f>
        <v/>
      </c>
    </row>
    <row r="11" spans="1:18" ht="25.5" x14ac:dyDescent="0.2">
      <c r="A11" s="181"/>
      <c r="B11" s="37"/>
      <c r="C11" s="37"/>
      <c r="D11" s="55"/>
      <c r="E11" s="32"/>
      <c r="F11" s="32"/>
      <c r="G11" s="37"/>
      <c r="H11" s="34"/>
      <c r="I11" s="34"/>
      <c r="J11" s="37"/>
      <c r="K11" s="170"/>
      <c r="L11" s="170"/>
      <c r="M11" s="173"/>
      <c r="N11" s="33"/>
      <c r="O11" s="32"/>
      <c r="P11" s="182" t="str">
        <f t="shared" si="0"/>
        <v/>
      </c>
      <c r="R11" s="2" t="str">
        <f>IF(ISNA(VLOOKUP(H11&amp;I11,Risk_Lookup!$C$2:$D$26,2,FALSE))=TRUE,"", VLOOKUP(H11&amp;I11,Risk_Lookup!$C$2:$D$26,2,FALSE))</f>
        <v/>
      </c>
    </row>
    <row r="12" spans="1:18" ht="25.5" x14ac:dyDescent="0.2">
      <c r="A12" s="181"/>
      <c r="B12" s="37"/>
      <c r="C12" s="37"/>
      <c r="D12" s="55"/>
      <c r="E12" s="32"/>
      <c r="F12" s="32"/>
      <c r="G12" s="37"/>
      <c r="H12" s="34"/>
      <c r="I12" s="34"/>
      <c r="J12" s="37"/>
      <c r="K12" s="170"/>
      <c r="L12" s="170"/>
      <c r="M12" s="173"/>
      <c r="N12" s="33"/>
      <c r="O12" s="32"/>
      <c r="P12" s="182" t="str">
        <f t="shared" si="0"/>
        <v/>
      </c>
      <c r="R12" s="2" t="str">
        <f>IF(ISNA(VLOOKUP(H12&amp;I12,Risk_Lookup!$C$2:$D$26,2,FALSE))=TRUE,"", VLOOKUP(H12&amp;I12,Risk_Lookup!$C$2:$D$26,2,FALSE))</f>
        <v/>
      </c>
    </row>
    <row r="13" spans="1:18" ht="25.5" x14ac:dyDescent="0.2">
      <c r="A13" s="181"/>
      <c r="B13" s="37"/>
      <c r="C13" s="37"/>
      <c r="D13" s="55"/>
      <c r="E13" s="32"/>
      <c r="F13" s="32"/>
      <c r="G13" s="37"/>
      <c r="H13" s="34"/>
      <c r="I13" s="34"/>
      <c r="J13" s="37"/>
      <c r="K13" s="170"/>
      <c r="L13" s="170"/>
      <c r="M13" s="173"/>
      <c r="N13" s="33"/>
      <c r="O13" s="32"/>
      <c r="P13" s="182" t="str">
        <f>IF(O13=0,"",IF(O13="New","N",IF(O13="Unchanged","↔",IF(O13="Increasing","↑",IF(O13="Reducing","↓",IF(O13="Imminent","!",IF(O13="Closed","X")))))))&amp;R13</f>
        <v/>
      </c>
      <c r="R13" s="2" t="str">
        <f>IF(ISNA(VLOOKUP(H13&amp;I13,Risk_Lookup!$C$2:$D$26,2,FALSE))=TRUE,"", VLOOKUP(H13&amp;I13,Risk_Lookup!$C$2:$D$26,2,FALSE))</f>
        <v/>
      </c>
    </row>
    <row r="14" spans="1:18" ht="25.5" x14ac:dyDescent="0.2">
      <c r="A14" s="181"/>
      <c r="B14" s="37"/>
      <c r="C14" s="37"/>
      <c r="D14" s="55"/>
      <c r="E14" s="32"/>
      <c r="F14" s="32"/>
      <c r="G14" s="37"/>
      <c r="H14" s="34"/>
      <c r="I14" s="34"/>
      <c r="J14" s="37"/>
      <c r="K14" s="170"/>
      <c r="L14" s="170"/>
      <c r="M14" s="173"/>
      <c r="N14" s="33"/>
      <c r="O14" s="32"/>
      <c r="P14" s="182" t="str">
        <f t="shared" ref="P14:P28" si="1">IF(O14=0,"",IF(O14="New","N",IF(O14="Unchanged","↔",IF(O14="Increasing","↑",IF(O14="Reducing","↓",IF(O14="Imminent","!",IF(O14="Closed","X")))))))&amp;R14</f>
        <v/>
      </c>
      <c r="R14" s="2" t="str">
        <f>IF(ISNA(VLOOKUP(H14&amp;I14,Risk_Lookup!$C$2:$D$26,2,FALSE))=TRUE,"", VLOOKUP(H14&amp;I14,Risk_Lookup!$C$2:$D$26,2,FALSE))</f>
        <v/>
      </c>
    </row>
    <row r="15" spans="1:18" ht="25.5" x14ac:dyDescent="0.2">
      <c r="A15" s="181"/>
      <c r="B15" s="37"/>
      <c r="C15" s="37"/>
      <c r="D15" s="55"/>
      <c r="E15" s="32"/>
      <c r="F15" s="32"/>
      <c r="G15" s="37"/>
      <c r="H15" s="34"/>
      <c r="I15" s="34"/>
      <c r="J15" s="37"/>
      <c r="K15" s="170"/>
      <c r="L15" s="170"/>
      <c r="M15" s="173"/>
      <c r="N15" s="33"/>
      <c r="O15" s="32"/>
      <c r="P15" s="182" t="str">
        <f t="shared" si="1"/>
        <v/>
      </c>
      <c r="R15" s="2" t="str">
        <f>IF(ISNA(VLOOKUP(H15&amp;I15,Risk_Lookup!$C$2:$D$26,2,FALSE))=TRUE,"", VLOOKUP(H15&amp;I15,Risk_Lookup!$C$2:$D$26,2,FALSE))</f>
        <v/>
      </c>
    </row>
    <row r="16" spans="1:18" ht="25.5" x14ac:dyDescent="0.2">
      <c r="A16" s="181"/>
      <c r="B16" s="37"/>
      <c r="C16" s="37"/>
      <c r="D16" s="55"/>
      <c r="E16" s="32"/>
      <c r="F16" s="32"/>
      <c r="G16" s="37"/>
      <c r="H16" s="34"/>
      <c r="I16" s="34"/>
      <c r="J16" s="37"/>
      <c r="K16" s="170"/>
      <c r="L16" s="170"/>
      <c r="M16" s="173"/>
      <c r="N16" s="33"/>
      <c r="O16" s="32"/>
      <c r="P16" s="182" t="str">
        <f t="shared" si="1"/>
        <v/>
      </c>
    </row>
    <row r="17" spans="1:16" ht="25.5" x14ac:dyDescent="0.2">
      <c r="A17" s="181"/>
      <c r="B17" s="37"/>
      <c r="C17" s="37"/>
      <c r="D17" s="55"/>
      <c r="E17" s="32"/>
      <c r="F17" s="32"/>
      <c r="G17" s="37"/>
      <c r="H17" s="34"/>
      <c r="I17" s="34"/>
      <c r="J17" s="37"/>
      <c r="K17" s="170"/>
      <c r="L17" s="170"/>
      <c r="M17" s="173"/>
      <c r="N17" s="33"/>
      <c r="O17" s="32"/>
      <c r="P17" s="182" t="str">
        <f t="shared" si="1"/>
        <v/>
      </c>
    </row>
    <row r="18" spans="1:16" ht="25.5" x14ac:dyDescent="0.2">
      <c r="A18" s="181"/>
      <c r="B18" s="37"/>
      <c r="C18" s="37"/>
      <c r="D18" s="55"/>
      <c r="E18" s="32"/>
      <c r="F18" s="32"/>
      <c r="G18" s="37"/>
      <c r="H18" s="35"/>
      <c r="I18" s="35"/>
      <c r="J18" s="37"/>
      <c r="K18" s="170"/>
      <c r="L18" s="170"/>
      <c r="M18" s="173"/>
      <c r="N18" s="33"/>
      <c r="O18" s="32"/>
      <c r="P18" s="182" t="str">
        <f t="shared" si="1"/>
        <v/>
      </c>
    </row>
    <row r="19" spans="1:16" ht="25.5" x14ac:dyDescent="0.2">
      <c r="A19" s="181"/>
      <c r="B19" s="37"/>
      <c r="C19" s="37"/>
      <c r="D19" s="55"/>
      <c r="E19" s="32"/>
      <c r="F19" s="32"/>
      <c r="G19" s="37"/>
      <c r="H19" s="34"/>
      <c r="I19" s="34"/>
      <c r="J19" s="37"/>
      <c r="K19" s="170"/>
      <c r="L19" s="170"/>
      <c r="M19" s="173"/>
      <c r="N19" s="33"/>
      <c r="O19" s="32"/>
      <c r="P19" s="182" t="str">
        <f t="shared" si="1"/>
        <v/>
      </c>
    </row>
    <row r="20" spans="1:16" ht="25.5" x14ac:dyDescent="0.2">
      <c r="A20" s="181"/>
      <c r="B20" s="37"/>
      <c r="C20" s="37"/>
      <c r="D20" s="55"/>
      <c r="E20" s="32"/>
      <c r="F20" s="32"/>
      <c r="G20" s="37"/>
      <c r="H20" s="34"/>
      <c r="I20" s="34"/>
      <c r="J20" s="37"/>
      <c r="K20" s="170"/>
      <c r="L20" s="170"/>
      <c r="M20" s="173"/>
      <c r="N20" s="33"/>
      <c r="O20" s="32"/>
      <c r="P20" s="182" t="str">
        <f t="shared" si="1"/>
        <v/>
      </c>
    </row>
    <row r="21" spans="1:16" ht="25.5" x14ac:dyDescent="0.2">
      <c r="A21" s="181"/>
      <c r="B21" s="37"/>
      <c r="C21" s="37"/>
      <c r="D21" s="55"/>
      <c r="E21" s="32"/>
      <c r="F21" s="32"/>
      <c r="G21" s="37"/>
      <c r="H21" s="34"/>
      <c r="I21" s="34"/>
      <c r="J21" s="37"/>
      <c r="K21" s="170"/>
      <c r="L21" s="170"/>
      <c r="M21" s="173"/>
      <c r="N21" s="33"/>
      <c r="O21" s="32"/>
      <c r="P21" s="182" t="str">
        <f t="shared" si="1"/>
        <v/>
      </c>
    </row>
    <row r="22" spans="1:16" ht="25.5" x14ac:dyDescent="0.2">
      <c r="A22" s="181"/>
      <c r="B22" s="37"/>
      <c r="C22" s="37"/>
      <c r="D22" s="55"/>
      <c r="E22" s="32"/>
      <c r="F22" s="32"/>
      <c r="G22" s="37"/>
      <c r="H22" s="34"/>
      <c r="I22" s="34"/>
      <c r="J22" s="37"/>
      <c r="K22" s="170"/>
      <c r="L22" s="170"/>
      <c r="M22" s="173"/>
      <c r="N22" s="33"/>
      <c r="O22" s="32"/>
      <c r="P22" s="182" t="str">
        <f t="shared" si="1"/>
        <v/>
      </c>
    </row>
    <row r="23" spans="1:16" ht="25.5" x14ac:dyDescent="0.2">
      <c r="A23" s="181"/>
      <c r="B23" s="37"/>
      <c r="C23" s="37"/>
      <c r="D23" s="55"/>
      <c r="E23" s="32"/>
      <c r="F23" s="32"/>
      <c r="G23" s="37"/>
      <c r="H23" s="35"/>
      <c r="I23" s="35"/>
      <c r="J23" s="37"/>
      <c r="K23" s="170"/>
      <c r="L23" s="170"/>
      <c r="M23" s="173"/>
      <c r="N23" s="33"/>
      <c r="O23" s="32"/>
      <c r="P23" s="182" t="str">
        <f t="shared" si="1"/>
        <v/>
      </c>
    </row>
    <row r="24" spans="1:16" ht="25.5" x14ac:dyDescent="0.2">
      <c r="A24" s="181"/>
      <c r="B24" s="37"/>
      <c r="C24" s="37"/>
      <c r="D24" s="55"/>
      <c r="E24" s="32"/>
      <c r="F24" s="32"/>
      <c r="G24" s="37"/>
      <c r="H24" s="34"/>
      <c r="I24" s="34"/>
      <c r="J24" s="37"/>
      <c r="K24" s="170"/>
      <c r="L24" s="170"/>
      <c r="M24" s="173"/>
      <c r="N24" s="33"/>
      <c r="O24" s="32"/>
      <c r="P24" s="182" t="str">
        <f t="shared" si="1"/>
        <v/>
      </c>
    </row>
    <row r="25" spans="1:16" ht="25.5" x14ac:dyDescent="0.2">
      <c r="A25" s="181"/>
      <c r="B25" s="37"/>
      <c r="C25" s="37"/>
      <c r="D25" s="55"/>
      <c r="E25" s="32"/>
      <c r="F25" s="32"/>
      <c r="G25" s="37"/>
      <c r="H25" s="34"/>
      <c r="I25" s="34"/>
      <c r="J25" s="37"/>
      <c r="K25" s="170"/>
      <c r="L25" s="170"/>
      <c r="M25" s="173"/>
      <c r="N25" s="33"/>
      <c r="O25" s="32"/>
      <c r="P25" s="182" t="str">
        <f t="shared" si="1"/>
        <v/>
      </c>
    </row>
    <row r="26" spans="1:16" ht="25.5" x14ac:dyDescent="0.2">
      <c r="A26" s="181"/>
      <c r="B26" s="37"/>
      <c r="C26" s="37"/>
      <c r="D26" s="55"/>
      <c r="E26" s="32"/>
      <c r="F26" s="32"/>
      <c r="G26" s="37"/>
      <c r="H26" s="34"/>
      <c r="I26" s="34"/>
      <c r="J26" s="37"/>
      <c r="K26" s="170"/>
      <c r="L26" s="170"/>
      <c r="M26" s="173"/>
      <c r="N26" s="33"/>
      <c r="O26" s="32"/>
      <c r="P26" s="182" t="str">
        <f t="shared" si="1"/>
        <v/>
      </c>
    </row>
    <row r="27" spans="1:16" ht="25.5" x14ac:dyDescent="0.2">
      <c r="A27" s="181"/>
      <c r="B27" s="37"/>
      <c r="C27" s="37"/>
      <c r="D27" s="55"/>
      <c r="E27" s="32"/>
      <c r="F27" s="32"/>
      <c r="G27" s="37"/>
      <c r="H27" s="34"/>
      <c r="I27" s="34"/>
      <c r="J27" s="37"/>
      <c r="K27" s="170"/>
      <c r="L27" s="170"/>
      <c r="M27" s="173"/>
      <c r="N27" s="33"/>
      <c r="O27" s="32"/>
      <c r="P27" s="182" t="str">
        <f t="shared" si="1"/>
        <v/>
      </c>
    </row>
    <row r="28" spans="1:16" ht="25.5" x14ac:dyDescent="0.2">
      <c r="A28" s="181"/>
      <c r="B28" s="37"/>
      <c r="C28" s="37"/>
      <c r="D28" s="55"/>
      <c r="E28" s="32"/>
      <c r="F28" s="32"/>
      <c r="G28" s="37"/>
      <c r="H28" s="35"/>
      <c r="I28" s="35"/>
      <c r="J28" s="37"/>
      <c r="K28" s="170"/>
      <c r="L28" s="170"/>
      <c r="M28" s="173"/>
      <c r="N28" s="33"/>
      <c r="O28" s="32"/>
      <c r="P28" s="182" t="str">
        <f t="shared" si="1"/>
        <v/>
      </c>
    </row>
    <row r="29" spans="1:16" ht="25.5" x14ac:dyDescent="0.2">
      <c r="A29" s="181"/>
      <c r="B29" s="37"/>
      <c r="C29" s="37"/>
      <c r="D29" s="55"/>
      <c r="E29" s="32"/>
      <c r="F29" s="32"/>
      <c r="G29" s="37"/>
      <c r="H29" s="35"/>
      <c r="I29" s="35"/>
      <c r="J29" s="37"/>
      <c r="K29" s="170"/>
      <c r="L29" s="170"/>
      <c r="M29" s="173"/>
      <c r="N29" s="33"/>
      <c r="O29" s="32"/>
      <c r="P29" s="182" t="str">
        <f t="shared" ref="P29:P38" si="2">IF(O29=0,"",IF(O29="New","N",IF(O29="Unchanged","↔",IF(O29="Increasing","↑",IF(O29="Reducing","↓",IF(O29="Imminent","!",IF(O29="Closed","X")))))))&amp;R29</f>
        <v/>
      </c>
    </row>
    <row r="30" spans="1:16" ht="25.5" x14ac:dyDescent="0.2">
      <c r="A30" s="181"/>
      <c r="B30" s="37"/>
      <c r="C30" s="37"/>
      <c r="D30" s="55"/>
      <c r="E30" s="32"/>
      <c r="F30" s="32"/>
      <c r="G30" s="37"/>
      <c r="H30" s="34"/>
      <c r="I30" s="34"/>
      <c r="J30" s="37"/>
      <c r="K30" s="170"/>
      <c r="L30" s="170"/>
      <c r="M30" s="173"/>
      <c r="N30" s="33"/>
      <c r="O30" s="32"/>
      <c r="P30" s="182" t="str">
        <f t="shared" si="2"/>
        <v/>
      </c>
    </row>
    <row r="31" spans="1:16" ht="25.5" x14ac:dyDescent="0.2">
      <c r="A31" s="181"/>
      <c r="B31" s="37"/>
      <c r="C31" s="37"/>
      <c r="D31" s="55"/>
      <c r="E31" s="32"/>
      <c r="F31" s="32"/>
      <c r="G31" s="37"/>
      <c r="H31" s="34"/>
      <c r="I31" s="34"/>
      <c r="J31" s="37"/>
      <c r="K31" s="170"/>
      <c r="L31" s="170"/>
      <c r="M31" s="173"/>
      <c r="N31" s="33"/>
      <c r="O31" s="32"/>
      <c r="P31" s="182" t="str">
        <f t="shared" si="2"/>
        <v/>
      </c>
    </row>
    <row r="32" spans="1:16" ht="25.5" x14ac:dyDescent="0.2">
      <c r="A32" s="181"/>
      <c r="B32" s="37"/>
      <c r="C32" s="37"/>
      <c r="D32" s="55"/>
      <c r="E32" s="32"/>
      <c r="F32" s="32"/>
      <c r="G32" s="37"/>
      <c r="H32" s="34"/>
      <c r="I32" s="34"/>
      <c r="J32" s="37"/>
      <c r="K32" s="170"/>
      <c r="L32" s="170"/>
      <c r="M32" s="173"/>
      <c r="N32" s="33"/>
      <c r="O32" s="32"/>
      <c r="P32" s="182" t="str">
        <f t="shared" si="2"/>
        <v/>
      </c>
    </row>
    <row r="33" spans="1:16" ht="25.5" x14ac:dyDescent="0.2">
      <c r="A33" s="181"/>
      <c r="B33" s="37"/>
      <c r="C33" s="37"/>
      <c r="D33" s="55"/>
      <c r="E33" s="32"/>
      <c r="F33" s="32"/>
      <c r="G33" s="37"/>
      <c r="H33" s="34"/>
      <c r="I33" s="34"/>
      <c r="J33" s="37"/>
      <c r="K33" s="170"/>
      <c r="L33" s="170"/>
      <c r="M33" s="173"/>
      <c r="N33" s="33"/>
      <c r="O33" s="32"/>
      <c r="P33" s="182" t="str">
        <f t="shared" si="2"/>
        <v/>
      </c>
    </row>
    <row r="34" spans="1:16" ht="25.5" x14ac:dyDescent="0.2">
      <c r="A34" s="181"/>
      <c r="B34" s="37"/>
      <c r="C34" s="37"/>
      <c r="D34" s="55"/>
      <c r="E34" s="32"/>
      <c r="F34" s="32"/>
      <c r="G34" s="37"/>
      <c r="H34" s="35"/>
      <c r="I34" s="35"/>
      <c r="J34" s="37"/>
      <c r="K34" s="170"/>
      <c r="L34" s="170"/>
      <c r="M34" s="173"/>
      <c r="N34" s="33"/>
      <c r="O34" s="32"/>
      <c r="P34" s="182" t="str">
        <f t="shared" si="2"/>
        <v/>
      </c>
    </row>
    <row r="35" spans="1:16" ht="25.5" x14ac:dyDescent="0.2">
      <c r="A35" s="181"/>
      <c r="B35" s="37"/>
      <c r="C35" s="37"/>
      <c r="D35" s="55"/>
      <c r="E35" s="32"/>
      <c r="F35" s="32"/>
      <c r="G35" s="37"/>
      <c r="H35" s="34"/>
      <c r="I35" s="34"/>
      <c r="J35" s="37"/>
      <c r="K35" s="170"/>
      <c r="L35" s="170"/>
      <c r="M35" s="173"/>
      <c r="N35" s="33"/>
      <c r="O35" s="32"/>
      <c r="P35" s="182" t="str">
        <f t="shared" si="2"/>
        <v/>
      </c>
    </row>
    <row r="36" spans="1:16" ht="25.5" x14ac:dyDescent="0.2">
      <c r="A36" s="181"/>
      <c r="B36" s="37"/>
      <c r="C36" s="37"/>
      <c r="D36" s="55"/>
      <c r="E36" s="32"/>
      <c r="F36" s="32"/>
      <c r="G36" s="37"/>
      <c r="H36" s="34"/>
      <c r="I36" s="34"/>
      <c r="J36" s="37"/>
      <c r="K36" s="170"/>
      <c r="L36" s="170"/>
      <c r="M36" s="173"/>
      <c r="N36" s="33"/>
      <c r="O36" s="32"/>
      <c r="P36" s="182" t="str">
        <f t="shared" si="2"/>
        <v/>
      </c>
    </row>
    <row r="37" spans="1:16" ht="25.5" x14ac:dyDescent="0.2">
      <c r="A37" s="181"/>
      <c r="B37" s="37"/>
      <c r="C37" s="37"/>
      <c r="D37" s="55"/>
      <c r="E37" s="32"/>
      <c r="F37" s="32"/>
      <c r="G37" s="37"/>
      <c r="H37" s="34"/>
      <c r="I37" s="34"/>
      <c r="J37" s="37"/>
      <c r="K37" s="170"/>
      <c r="L37" s="170"/>
      <c r="M37" s="173"/>
      <c r="N37" s="33"/>
      <c r="O37" s="32"/>
      <c r="P37" s="182" t="str">
        <f t="shared" si="2"/>
        <v/>
      </c>
    </row>
    <row r="38" spans="1:16" ht="25.5" x14ac:dyDescent="0.2">
      <c r="A38" s="181"/>
      <c r="B38" s="37"/>
      <c r="C38" s="37"/>
      <c r="D38" s="55"/>
      <c r="E38" s="32"/>
      <c r="F38" s="32"/>
      <c r="G38" s="37"/>
      <c r="H38" s="34"/>
      <c r="I38" s="34"/>
      <c r="J38" s="37"/>
      <c r="K38" s="170"/>
      <c r="L38" s="170"/>
      <c r="M38" s="173"/>
      <c r="N38" s="33"/>
      <c r="O38" s="32"/>
      <c r="P38" s="182" t="str">
        <f t="shared" si="2"/>
        <v/>
      </c>
    </row>
  </sheetData>
  <mergeCells count="18">
    <mergeCell ref="P3:P4"/>
    <mergeCell ref="A1:P1"/>
    <mergeCell ref="A2:D2"/>
    <mergeCell ref="M2:P2"/>
    <mergeCell ref="A3:A4"/>
    <mergeCell ref="B3:B4"/>
    <mergeCell ref="C3:C4"/>
    <mergeCell ref="D3:D4"/>
    <mergeCell ref="E3:F3"/>
    <mergeCell ref="N3:N4"/>
    <mergeCell ref="O3:O4"/>
    <mergeCell ref="G3:G4"/>
    <mergeCell ref="H3:I3"/>
    <mergeCell ref="J3:J4"/>
    <mergeCell ref="M3:M4"/>
    <mergeCell ref="E2:L2"/>
    <mergeCell ref="K3:K4"/>
    <mergeCell ref="L3:L4"/>
  </mergeCells>
  <phoneticPr fontId="0" type="noConversion"/>
  <dataValidations count="4">
    <dataValidation type="list" allowBlank="1" showInputMessage="1" showErrorMessage="1" sqref="O5:O38" xr:uid="{00000000-0002-0000-0200-000000000000}">
      <formula1>Riskprofile</formula1>
    </dataValidation>
    <dataValidation type="date" allowBlank="1" showInputMessage="1" showErrorMessage="1" errorTitle="Date format" error="Please enter a date between 01/01/2000 and 31/12/2099 in the format dd/mm/yyyy." sqref="M5:N38" xr:uid="{00000000-0002-0000-0200-000001000000}">
      <formula1>36526</formula1>
      <formula2>73050</formula2>
    </dataValidation>
    <dataValidation type="decimal" errorStyle="information" allowBlank="1" showInputMessage="1" showErrorMessage="1" errorTitle="Net risk exceeds gross risk" error="The net risk score should not exceed the gross risk score." sqref="I5:I38" xr:uid="{00000000-0002-0000-0200-000002000000}">
      <formula1>1</formula1>
      <formula2>F5</formula2>
    </dataValidation>
    <dataValidation type="whole" errorStyle="information" allowBlank="1" showInputMessage="1" showErrorMessage="1" errorTitle="Net risk exceeds gross risk" error="The net risk score should not exceed the gross risk score." sqref="H5:H38" xr:uid="{00000000-0002-0000-0200-000003000000}">
      <formula1>1</formula1>
      <formula2>E5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R41"/>
  <sheetViews>
    <sheetView zoomScale="70" zoomScaleNormal="70" zoomScaleSheetLayoutView="85" workbookViewId="0">
      <selection activeCell="S5" sqref="S5"/>
    </sheetView>
  </sheetViews>
  <sheetFormatPr defaultColWidth="8.85546875" defaultRowHeight="15.75" x14ac:dyDescent="0.25"/>
  <cols>
    <col min="1" max="1" width="22.5703125" style="21" customWidth="1"/>
    <col min="2" max="2" width="15.85546875" style="21" customWidth="1"/>
    <col min="3" max="3" width="13.42578125" style="21" customWidth="1"/>
    <col min="4" max="4" width="12.42578125" style="21" customWidth="1"/>
    <col min="5" max="5" width="13.140625" style="21" customWidth="1"/>
    <col min="6" max="6" width="13.42578125" style="21" customWidth="1"/>
    <col min="7" max="7" width="13.140625" style="21" customWidth="1"/>
    <col min="8" max="8" width="9.140625" style="21" customWidth="1"/>
    <col min="9" max="9" width="6.140625" style="21" customWidth="1"/>
    <col min="10" max="10" width="5.42578125" style="21" customWidth="1"/>
    <col min="11" max="14" width="9.140625" style="21" customWidth="1"/>
    <col min="15" max="15" width="6.5703125" style="21" customWidth="1"/>
    <col min="16" max="16" width="2.85546875" style="21" customWidth="1"/>
    <col min="17" max="17" width="2.85546875" style="22" customWidth="1"/>
    <col min="18" max="16384" width="8.85546875" style="22"/>
  </cols>
  <sheetData>
    <row r="1" spans="1:17" ht="18" customHeight="1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42"/>
      <c r="K1" s="42"/>
      <c r="L1" s="131" t="s">
        <v>124</v>
      </c>
      <c r="M1" s="131"/>
      <c r="N1" s="131"/>
      <c r="O1" s="131"/>
      <c r="P1" s="45"/>
      <c r="Q1" s="45"/>
    </row>
    <row r="2" spans="1:17" x14ac:dyDescent="0.25">
      <c r="A2" s="43"/>
      <c r="B2" s="43"/>
      <c r="C2" s="43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</row>
    <row r="3" spans="1:17" ht="18.75" x14ac:dyDescent="0.3">
      <c r="A3" s="46" t="s">
        <v>30</v>
      </c>
      <c r="B3" s="44"/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 x14ac:dyDescent="0.25">
      <c r="A4" s="95" t="s">
        <v>119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.75" customHeight="1" x14ac:dyDescent="0.25">
      <c r="A5" s="44"/>
      <c r="B5" s="44"/>
      <c r="C5" s="44"/>
      <c r="D5" s="44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4.25" customHeight="1" x14ac:dyDescent="0.25">
      <c r="A6" s="139" t="s">
        <v>54</v>
      </c>
      <c r="B6" s="140"/>
      <c r="C6" s="140"/>
      <c r="D6" s="140"/>
      <c r="E6" s="140"/>
      <c r="F6" s="141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31.5" customHeight="1" x14ac:dyDescent="0.25">
      <c r="A7" s="38" t="s">
        <v>32</v>
      </c>
      <c r="B7" s="41" t="s">
        <v>33</v>
      </c>
      <c r="C7" s="132" t="s">
        <v>34</v>
      </c>
      <c r="D7" s="133"/>
      <c r="E7" s="133"/>
      <c r="F7" s="13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x14ac:dyDescent="0.25">
      <c r="A8" s="40" t="s">
        <v>35</v>
      </c>
      <c r="B8" s="23">
        <v>5</v>
      </c>
      <c r="C8" s="135" t="s">
        <v>36</v>
      </c>
      <c r="D8" s="136"/>
      <c r="E8" s="136"/>
      <c r="F8" s="137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x14ac:dyDescent="0.25">
      <c r="A9" s="40" t="s">
        <v>37</v>
      </c>
      <c r="B9" s="23">
        <v>4</v>
      </c>
      <c r="C9" s="135" t="s">
        <v>38</v>
      </c>
      <c r="D9" s="136"/>
      <c r="E9" s="136"/>
      <c r="F9" s="137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4.25" customHeight="1" x14ac:dyDescent="0.25">
      <c r="A10" s="40" t="s">
        <v>39</v>
      </c>
      <c r="B10" s="23">
        <v>3</v>
      </c>
      <c r="C10" s="135" t="s">
        <v>40</v>
      </c>
      <c r="D10" s="136"/>
      <c r="E10" s="136"/>
      <c r="F10" s="137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x14ac:dyDescent="0.25">
      <c r="A11" s="40" t="s">
        <v>41</v>
      </c>
      <c r="B11" s="23">
        <v>2</v>
      </c>
      <c r="C11" s="135" t="s">
        <v>42</v>
      </c>
      <c r="D11" s="136"/>
      <c r="E11" s="136"/>
      <c r="F11" s="137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x14ac:dyDescent="0.25">
      <c r="A12" s="40" t="s">
        <v>43</v>
      </c>
      <c r="B12" s="23">
        <v>1</v>
      </c>
      <c r="C12" s="135" t="s">
        <v>61</v>
      </c>
      <c r="D12" s="136"/>
      <c r="E12" s="136"/>
      <c r="F12" s="137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x14ac:dyDescent="0.25">
      <c r="A13" s="44"/>
      <c r="B13" s="44"/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8.75" x14ac:dyDescent="0.3">
      <c r="A14" s="46" t="s">
        <v>31</v>
      </c>
      <c r="B14" s="44"/>
      <c r="C14" s="44"/>
      <c r="D14" s="44"/>
      <c r="E14" s="44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5.75" customHeight="1" x14ac:dyDescent="0.25">
      <c r="A15" s="44" t="s">
        <v>120</v>
      </c>
      <c r="B15" s="44"/>
      <c r="C15" s="44"/>
      <c r="D15" s="44"/>
      <c r="E15" s="44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x14ac:dyDescent="0.25">
      <c r="A16" s="44"/>
      <c r="B16" s="44"/>
      <c r="C16" s="44"/>
      <c r="D16" s="44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8" x14ac:dyDescent="0.25">
      <c r="A17" s="142" t="s">
        <v>51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8" ht="19.5" customHeight="1" x14ac:dyDescent="0.25">
      <c r="A18" s="38" t="s">
        <v>50</v>
      </c>
      <c r="B18" s="130" t="s">
        <v>79</v>
      </c>
      <c r="C18" s="130"/>
      <c r="D18" s="130"/>
      <c r="E18" s="130"/>
      <c r="F18" s="130" t="s">
        <v>80</v>
      </c>
      <c r="G18" s="130"/>
      <c r="H18" s="130"/>
      <c r="I18" s="130"/>
      <c r="J18" s="130" t="s">
        <v>81</v>
      </c>
      <c r="K18" s="130"/>
      <c r="L18" s="130"/>
      <c r="M18" s="130"/>
      <c r="N18" s="130"/>
      <c r="O18" s="130"/>
      <c r="P18" s="130"/>
      <c r="Q18" s="130"/>
    </row>
    <row r="19" spans="1:18" ht="143.25" customHeight="1" x14ac:dyDescent="0.25">
      <c r="A19" s="39" t="s">
        <v>44</v>
      </c>
      <c r="B19" s="129" t="s">
        <v>75</v>
      </c>
      <c r="C19" s="129"/>
      <c r="D19" s="129"/>
      <c r="E19" s="129"/>
      <c r="F19" s="129" t="s">
        <v>108</v>
      </c>
      <c r="G19" s="129"/>
      <c r="H19" s="129"/>
      <c r="I19" s="129"/>
      <c r="J19" s="129" t="s">
        <v>109</v>
      </c>
      <c r="K19" s="129"/>
      <c r="L19" s="129"/>
      <c r="M19" s="129"/>
      <c r="N19" s="129"/>
      <c r="O19" s="129"/>
      <c r="P19" s="129"/>
      <c r="Q19" s="129"/>
    </row>
    <row r="20" spans="1:18" ht="132.75" customHeight="1" x14ac:dyDescent="0.25">
      <c r="A20" s="39" t="s">
        <v>45</v>
      </c>
      <c r="B20" s="129" t="s">
        <v>76</v>
      </c>
      <c r="C20" s="129"/>
      <c r="D20" s="129"/>
      <c r="E20" s="129"/>
      <c r="F20" s="129" t="s">
        <v>110</v>
      </c>
      <c r="G20" s="129"/>
      <c r="H20" s="129"/>
      <c r="I20" s="129"/>
      <c r="J20" s="129" t="s">
        <v>111</v>
      </c>
      <c r="K20" s="129"/>
      <c r="L20" s="129"/>
      <c r="M20" s="129"/>
      <c r="N20" s="129"/>
      <c r="O20" s="129"/>
      <c r="P20" s="129"/>
      <c r="Q20" s="129"/>
    </row>
    <row r="21" spans="1:18" ht="134.25" customHeight="1" x14ac:dyDescent="0.25">
      <c r="A21" s="39" t="s">
        <v>46</v>
      </c>
      <c r="B21" s="129" t="s">
        <v>78</v>
      </c>
      <c r="C21" s="129"/>
      <c r="D21" s="129"/>
      <c r="E21" s="129"/>
      <c r="F21" s="129" t="s">
        <v>112</v>
      </c>
      <c r="G21" s="129"/>
      <c r="H21" s="129"/>
      <c r="I21" s="129"/>
      <c r="J21" s="129" t="s">
        <v>113</v>
      </c>
      <c r="K21" s="129"/>
      <c r="L21" s="129"/>
      <c r="M21" s="129"/>
      <c r="N21" s="129"/>
      <c r="O21" s="129"/>
      <c r="P21" s="129"/>
      <c r="Q21" s="129"/>
    </row>
    <row r="22" spans="1:18" ht="109.5" customHeight="1" x14ac:dyDescent="0.25">
      <c r="A22" s="39" t="s">
        <v>47</v>
      </c>
      <c r="B22" s="129" t="s">
        <v>77</v>
      </c>
      <c r="C22" s="129"/>
      <c r="D22" s="129"/>
      <c r="E22" s="129"/>
      <c r="F22" s="129" t="s">
        <v>114</v>
      </c>
      <c r="G22" s="129"/>
      <c r="H22" s="129"/>
      <c r="I22" s="129"/>
      <c r="J22" s="129" t="s">
        <v>115</v>
      </c>
      <c r="K22" s="129"/>
      <c r="L22" s="129"/>
      <c r="M22" s="129"/>
      <c r="N22" s="129"/>
      <c r="O22" s="129"/>
      <c r="P22" s="129"/>
      <c r="Q22" s="129"/>
    </row>
    <row r="23" spans="1:18" ht="95.25" customHeight="1" x14ac:dyDescent="0.25">
      <c r="A23" s="39" t="s">
        <v>48</v>
      </c>
      <c r="B23" s="129" t="s">
        <v>74</v>
      </c>
      <c r="C23" s="129"/>
      <c r="D23" s="129"/>
      <c r="E23" s="129"/>
      <c r="F23" s="129" t="s">
        <v>116</v>
      </c>
      <c r="G23" s="129"/>
      <c r="H23" s="129"/>
      <c r="I23" s="129"/>
      <c r="J23" s="129" t="s">
        <v>52</v>
      </c>
      <c r="K23" s="129"/>
      <c r="L23" s="129"/>
      <c r="M23" s="129"/>
      <c r="N23" s="129"/>
      <c r="O23" s="129"/>
      <c r="P23" s="129"/>
      <c r="Q23" s="129"/>
    </row>
    <row r="24" spans="1:18" ht="16.5" thickBot="1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56"/>
    </row>
    <row r="25" spans="1:18" ht="16.5" thickBot="1" x14ac:dyDescent="0.3">
      <c r="A25" s="92" t="s">
        <v>53</v>
      </c>
      <c r="B25" s="93"/>
      <c r="C25" s="93"/>
      <c r="D25" s="93"/>
      <c r="E25" s="93"/>
      <c r="F25" s="93"/>
      <c r="G25" s="9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56"/>
    </row>
    <row r="26" spans="1:18" ht="17.25" customHeight="1" x14ac:dyDescent="0.25">
      <c r="A26" s="111" t="s">
        <v>50</v>
      </c>
      <c r="B26" s="98" t="s">
        <v>64</v>
      </c>
      <c r="C26" s="125" t="s">
        <v>24</v>
      </c>
      <c r="D26" s="114" t="s">
        <v>24</v>
      </c>
      <c r="E26" s="127" t="s">
        <v>23</v>
      </c>
      <c r="F26" s="121" t="s">
        <v>23</v>
      </c>
      <c r="G26" s="121" t="s">
        <v>23</v>
      </c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56"/>
    </row>
    <row r="27" spans="1:18" ht="16.5" thickBot="1" x14ac:dyDescent="0.3">
      <c r="A27" s="112"/>
      <c r="B27" s="99"/>
      <c r="C27" s="126"/>
      <c r="D27" s="124"/>
      <c r="E27" s="128"/>
      <c r="F27" s="122"/>
      <c r="G27" s="122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56"/>
    </row>
    <row r="28" spans="1:18" ht="16.5" customHeight="1" thickTop="1" x14ac:dyDescent="0.25">
      <c r="A28" s="112"/>
      <c r="B28" s="96" t="s">
        <v>65</v>
      </c>
      <c r="C28" s="123" t="s">
        <v>25</v>
      </c>
      <c r="D28" s="119" t="s">
        <v>24</v>
      </c>
      <c r="E28" s="114" t="s">
        <v>24</v>
      </c>
      <c r="F28" s="121" t="s">
        <v>23</v>
      </c>
      <c r="G28" s="121" t="s">
        <v>23</v>
      </c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56"/>
    </row>
    <row r="29" spans="1:18" ht="16.5" thickBot="1" x14ac:dyDescent="0.3">
      <c r="A29" s="112"/>
      <c r="B29" s="97"/>
      <c r="C29" s="118"/>
      <c r="D29" s="120"/>
      <c r="E29" s="124"/>
      <c r="F29" s="122"/>
      <c r="G29" s="122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56"/>
    </row>
    <row r="30" spans="1:18" x14ac:dyDescent="0.25">
      <c r="A30" s="112"/>
      <c r="B30" s="96" t="s">
        <v>66</v>
      </c>
      <c r="C30" s="100" t="s">
        <v>25</v>
      </c>
      <c r="D30" s="117" t="s">
        <v>25</v>
      </c>
      <c r="E30" s="119" t="s">
        <v>24</v>
      </c>
      <c r="F30" s="114" t="s">
        <v>24</v>
      </c>
      <c r="G30" s="114" t="s">
        <v>24</v>
      </c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56"/>
    </row>
    <row r="31" spans="1:18" ht="16.5" thickBot="1" x14ac:dyDescent="0.3">
      <c r="A31" s="112"/>
      <c r="B31" s="97"/>
      <c r="C31" s="101"/>
      <c r="D31" s="118"/>
      <c r="E31" s="120"/>
      <c r="F31" s="115"/>
      <c r="G31" s="115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56"/>
    </row>
    <row r="32" spans="1:18" x14ac:dyDescent="0.25">
      <c r="A32" s="112"/>
      <c r="B32" s="96" t="s">
        <v>67</v>
      </c>
      <c r="C32" s="100" t="s">
        <v>25</v>
      </c>
      <c r="D32" s="100" t="s">
        <v>25</v>
      </c>
      <c r="E32" s="116" t="s">
        <v>25</v>
      </c>
      <c r="F32" s="116" t="s">
        <v>25</v>
      </c>
      <c r="G32" s="116" t="s">
        <v>25</v>
      </c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56"/>
    </row>
    <row r="33" spans="1:18" ht="16.5" thickBot="1" x14ac:dyDescent="0.3">
      <c r="A33" s="112"/>
      <c r="B33" s="97"/>
      <c r="C33" s="101"/>
      <c r="D33" s="101"/>
      <c r="E33" s="101"/>
      <c r="F33" s="101"/>
      <c r="G33" s="101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56"/>
    </row>
    <row r="34" spans="1:18" x14ac:dyDescent="0.25">
      <c r="A34" s="112"/>
      <c r="B34" s="96" t="s">
        <v>68</v>
      </c>
      <c r="C34" s="100" t="s">
        <v>25</v>
      </c>
      <c r="D34" s="100" t="s">
        <v>25</v>
      </c>
      <c r="E34" s="100" t="s">
        <v>25</v>
      </c>
      <c r="F34" s="100" t="s">
        <v>25</v>
      </c>
      <c r="G34" s="100" t="s">
        <v>25</v>
      </c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56"/>
    </row>
    <row r="35" spans="1:18" ht="16.5" thickBot="1" x14ac:dyDescent="0.3">
      <c r="A35" s="113"/>
      <c r="B35" s="97"/>
      <c r="C35" s="101"/>
      <c r="D35" s="101"/>
      <c r="E35" s="101"/>
      <c r="F35" s="101"/>
      <c r="G35" s="101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56"/>
    </row>
    <row r="36" spans="1:18" x14ac:dyDescent="0.25">
      <c r="A36" s="102" t="s">
        <v>63</v>
      </c>
      <c r="B36" s="103"/>
      <c r="C36" s="96" t="s">
        <v>69</v>
      </c>
      <c r="D36" s="96" t="s">
        <v>73</v>
      </c>
      <c r="E36" s="96" t="s">
        <v>72</v>
      </c>
      <c r="F36" s="96" t="s">
        <v>71</v>
      </c>
      <c r="G36" s="96" t="s">
        <v>70</v>
      </c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56"/>
    </row>
    <row r="37" spans="1:18" ht="16.5" thickBot="1" x14ac:dyDescent="0.3">
      <c r="A37" s="104"/>
      <c r="B37" s="105"/>
      <c r="C37" s="97"/>
      <c r="D37" s="97"/>
      <c r="E37" s="97"/>
      <c r="F37" s="97"/>
      <c r="G37" s="97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56"/>
    </row>
    <row r="38" spans="1:18" ht="19.5" thickBot="1" x14ac:dyDescent="0.3">
      <c r="A38" s="106"/>
      <c r="B38" s="107"/>
      <c r="C38" s="108" t="s">
        <v>32</v>
      </c>
      <c r="D38" s="109"/>
      <c r="E38" s="109"/>
      <c r="F38" s="109"/>
      <c r="G38" s="110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56"/>
    </row>
    <row r="39" spans="1:18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56"/>
    </row>
    <row r="40" spans="1:18" x14ac:dyDescent="0.25">
      <c r="A40" s="57" t="s">
        <v>121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8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</sheetData>
  <mergeCells count="68">
    <mergeCell ref="L1:O1"/>
    <mergeCell ref="F19:I19"/>
    <mergeCell ref="B19:E19"/>
    <mergeCell ref="C7:F7"/>
    <mergeCell ref="C8:F8"/>
    <mergeCell ref="C9:F9"/>
    <mergeCell ref="C10:F10"/>
    <mergeCell ref="C11:F11"/>
    <mergeCell ref="C12:F12"/>
    <mergeCell ref="A1:I1"/>
    <mergeCell ref="A6:F6"/>
    <mergeCell ref="A17:Q17"/>
    <mergeCell ref="J23:Q23"/>
    <mergeCell ref="J18:Q18"/>
    <mergeCell ref="F18:I18"/>
    <mergeCell ref="F20:I20"/>
    <mergeCell ref="B18:E18"/>
    <mergeCell ref="F21:I21"/>
    <mergeCell ref="J19:Q19"/>
    <mergeCell ref="J20:Q20"/>
    <mergeCell ref="J21:Q21"/>
    <mergeCell ref="J22:Q22"/>
    <mergeCell ref="B22:E22"/>
    <mergeCell ref="B23:E23"/>
    <mergeCell ref="F22:I22"/>
    <mergeCell ref="F23:I23"/>
    <mergeCell ref="B20:E20"/>
    <mergeCell ref="B21:E21"/>
    <mergeCell ref="G26:G27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C34:C35"/>
    <mergeCell ref="D34:D35"/>
    <mergeCell ref="E34:E35"/>
    <mergeCell ref="F34:F35"/>
    <mergeCell ref="G30:G31"/>
    <mergeCell ref="C32:C33"/>
    <mergeCell ref="D32:D33"/>
    <mergeCell ref="E32:E33"/>
    <mergeCell ref="F32:F33"/>
    <mergeCell ref="G32:G33"/>
    <mergeCell ref="C30:C31"/>
    <mergeCell ref="D30:D31"/>
    <mergeCell ref="E30:E31"/>
    <mergeCell ref="F30:F31"/>
    <mergeCell ref="A25:G25"/>
    <mergeCell ref="A4:Q4"/>
    <mergeCell ref="C36:C37"/>
    <mergeCell ref="D36:D37"/>
    <mergeCell ref="E36:E37"/>
    <mergeCell ref="F36:F37"/>
    <mergeCell ref="G36:G37"/>
    <mergeCell ref="B26:B27"/>
    <mergeCell ref="B28:B29"/>
    <mergeCell ref="B30:B31"/>
    <mergeCell ref="B32:B33"/>
    <mergeCell ref="B34:B35"/>
    <mergeCell ref="G34:G35"/>
    <mergeCell ref="A36:B38"/>
    <mergeCell ref="C38:G38"/>
    <mergeCell ref="A26:A35"/>
  </mergeCells>
  <phoneticPr fontId="0" type="noConversion"/>
  <pageMargins left="0.70866141732283472" right="0.39370078740157483" top="0.74803149606299213" bottom="0.74803149606299213" header="0.31496062992125984" footer="0.31496062992125984"/>
  <pageSetup paperSize="9" scale="54" fitToHeight="6" orientation="portrait" r:id="rId1"/>
  <rowBreaks count="1" manualBreakCount="1">
    <brk id="2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workbookViewId="0">
      <selection activeCell="A6" sqref="A6"/>
    </sheetView>
  </sheetViews>
  <sheetFormatPr defaultRowHeight="12.75" x14ac:dyDescent="0.2"/>
  <cols>
    <col min="3" max="3" width="16.28515625" bestFit="1" customWidth="1"/>
    <col min="4" max="4" width="12.140625" bestFit="1" customWidth="1"/>
  </cols>
  <sheetData>
    <row r="1" spans="1:4" x14ac:dyDescent="0.2">
      <c r="A1" s="30" t="s">
        <v>58</v>
      </c>
      <c r="B1" s="30" t="s">
        <v>49</v>
      </c>
      <c r="C1" s="31" t="s">
        <v>60</v>
      </c>
      <c r="D1" s="30" t="s">
        <v>59</v>
      </c>
    </row>
    <row r="2" spans="1:4" x14ac:dyDescent="0.2">
      <c r="A2" s="30">
        <v>1</v>
      </c>
      <c r="B2" s="30">
        <v>1</v>
      </c>
      <c r="C2" s="30" t="str">
        <f>A2&amp;B2</f>
        <v>11</v>
      </c>
      <c r="D2" s="30" t="s">
        <v>25</v>
      </c>
    </row>
    <row r="3" spans="1:4" x14ac:dyDescent="0.2">
      <c r="A3" s="30">
        <v>1</v>
      </c>
      <c r="B3" s="30">
        <v>2</v>
      </c>
      <c r="C3" s="30" t="str">
        <f t="shared" ref="C3:C26" si="0">A3&amp;B3</f>
        <v>12</v>
      </c>
      <c r="D3" s="30" t="s">
        <v>25</v>
      </c>
    </row>
    <row r="4" spans="1:4" x14ac:dyDescent="0.2">
      <c r="A4" s="30">
        <v>1</v>
      </c>
      <c r="B4" s="30">
        <v>3</v>
      </c>
      <c r="C4" s="30" t="str">
        <f t="shared" si="0"/>
        <v>13</v>
      </c>
      <c r="D4" s="30" t="s">
        <v>25</v>
      </c>
    </row>
    <row r="5" spans="1:4" x14ac:dyDescent="0.2">
      <c r="A5" s="30">
        <v>1</v>
      </c>
      <c r="B5" s="30">
        <v>4</v>
      </c>
      <c r="C5" s="30" t="str">
        <f t="shared" si="0"/>
        <v>14</v>
      </c>
      <c r="D5" s="30" t="s">
        <v>25</v>
      </c>
    </row>
    <row r="6" spans="1:4" x14ac:dyDescent="0.2">
      <c r="A6" s="30">
        <v>1</v>
      </c>
      <c r="B6" s="30">
        <v>5</v>
      </c>
      <c r="C6" s="30" t="str">
        <f t="shared" si="0"/>
        <v>15</v>
      </c>
      <c r="D6" s="31" t="s">
        <v>24</v>
      </c>
    </row>
    <row r="7" spans="1:4" x14ac:dyDescent="0.2">
      <c r="A7" s="30">
        <v>2</v>
      </c>
      <c r="B7" s="30">
        <v>1</v>
      </c>
      <c r="C7" s="30" t="str">
        <f t="shared" si="0"/>
        <v>21</v>
      </c>
      <c r="D7" s="30" t="s">
        <v>25</v>
      </c>
    </row>
    <row r="8" spans="1:4" x14ac:dyDescent="0.2">
      <c r="A8" s="30">
        <v>2</v>
      </c>
      <c r="B8" s="30">
        <v>2</v>
      </c>
      <c r="C8" s="30" t="str">
        <f t="shared" si="0"/>
        <v>22</v>
      </c>
      <c r="D8" s="30" t="s">
        <v>25</v>
      </c>
    </row>
    <row r="9" spans="1:4" x14ac:dyDescent="0.2">
      <c r="A9" s="30">
        <v>2</v>
      </c>
      <c r="B9" s="30">
        <v>3</v>
      </c>
      <c r="C9" s="30" t="str">
        <f t="shared" si="0"/>
        <v>23</v>
      </c>
      <c r="D9" s="30" t="s">
        <v>25</v>
      </c>
    </row>
    <row r="10" spans="1:4" x14ac:dyDescent="0.2">
      <c r="A10" s="30">
        <v>2</v>
      </c>
      <c r="B10" s="30">
        <v>4</v>
      </c>
      <c r="C10" s="30" t="str">
        <f t="shared" si="0"/>
        <v>24</v>
      </c>
      <c r="D10" s="31" t="s">
        <v>24</v>
      </c>
    </row>
    <row r="11" spans="1:4" x14ac:dyDescent="0.2">
      <c r="A11" s="30">
        <v>2</v>
      </c>
      <c r="B11" s="30">
        <v>5</v>
      </c>
      <c r="C11" s="30" t="str">
        <f t="shared" si="0"/>
        <v>25</v>
      </c>
      <c r="D11" s="30" t="s">
        <v>24</v>
      </c>
    </row>
    <row r="12" spans="1:4" x14ac:dyDescent="0.2">
      <c r="A12" s="30">
        <v>3</v>
      </c>
      <c r="B12" s="30">
        <v>1</v>
      </c>
      <c r="C12" s="30" t="str">
        <f t="shared" si="0"/>
        <v>31</v>
      </c>
      <c r="D12" s="30" t="s">
        <v>25</v>
      </c>
    </row>
    <row r="13" spans="1:4" x14ac:dyDescent="0.2">
      <c r="A13" s="30">
        <v>3</v>
      </c>
      <c r="B13" s="30">
        <v>2</v>
      </c>
      <c r="C13" s="30" t="str">
        <f t="shared" si="0"/>
        <v>32</v>
      </c>
      <c r="D13" s="30" t="s">
        <v>25</v>
      </c>
    </row>
    <row r="14" spans="1:4" x14ac:dyDescent="0.2">
      <c r="A14" s="30">
        <v>3</v>
      </c>
      <c r="B14" s="30">
        <v>3</v>
      </c>
      <c r="C14" s="30" t="str">
        <f t="shared" si="0"/>
        <v>33</v>
      </c>
      <c r="D14" s="30" t="s">
        <v>24</v>
      </c>
    </row>
    <row r="15" spans="1:4" x14ac:dyDescent="0.2">
      <c r="A15" s="30">
        <v>3</v>
      </c>
      <c r="B15" s="30">
        <v>4</v>
      </c>
      <c r="C15" s="30" t="str">
        <f t="shared" si="0"/>
        <v>34</v>
      </c>
      <c r="D15" s="30" t="s">
        <v>24</v>
      </c>
    </row>
    <row r="16" spans="1:4" x14ac:dyDescent="0.2">
      <c r="A16" s="30">
        <v>3</v>
      </c>
      <c r="B16" s="30">
        <v>5</v>
      </c>
      <c r="C16" s="30" t="str">
        <f t="shared" si="0"/>
        <v>35</v>
      </c>
      <c r="D16" s="31" t="s">
        <v>23</v>
      </c>
    </row>
    <row r="17" spans="1:4" x14ac:dyDescent="0.2">
      <c r="A17" s="30">
        <v>4</v>
      </c>
      <c r="B17" s="30">
        <v>1</v>
      </c>
      <c r="C17" s="30" t="str">
        <f t="shared" si="0"/>
        <v>41</v>
      </c>
      <c r="D17" s="30" t="s">
        <v>25</v>
      </c>
    </row>
    <row r="18" spans="1:4" x14ac:dyDescent="0.2">
      <c r="A18" s="30">
        <v>4</v>
      </c>
      <c r="B18" s="30">
        <v>2</v>
      </c>
      <c r="C18" s="30" t="str">
        <f t="shared" si="0"/>
        <v>42</v>
      </c>
      <c r="D18" s="30" t="s">
        <v>25</v>
      </c>
    </row>
    <row r="19" spans="1:4" x14ac:dyDescent="0.2">
      <c r="A19" s="30">
        <v>4</v>
      </c>
      <c r="B19" s="30">
        <v>3</v>
      </c>
      <c r="C19" s="30" t="str">
        <f t="shared" si="0"/>
        <v>43</v>
      </c>
      <c r="D19" s="30" t="s">
        <v>24</v>
      </c>
    </row>
    <row r="20" spans="1:4" x14ac:dyDescent="0.2">
      <c r="A20" s="30">
        <v>4</v>
      </c>
      <c r="B20" s="30">
        <v>4</v>
      </c>
      <c r="C20" s="30" t="str">
        <f t="shared" si="0"/>
        <v>44</v>
      </c>
      <c r="D20" s="30" t="s">
        <v>23</v>
      </c>
    </row>
    <row r="21" spans="1:4" x14ac:dyDescent="0.2">
      <c r="A21" s="30">
        <v>4</v>
      </c>
      <c r="B21" s="30">
        <v>5</v>
      </c>
      <c r="C21" s="30" t="str">
        <f t="shared" si="0"/>
        <v>45</v>
      </c>
      <c r="D21" s="30" t="s">
        <v>23</v>
      </c>
    </row>
    <row r="22" spans="1:4" x14ac:dyDescent="0.2">
      <c r="A22" s="30">
        <v>5</v>
      </c>
      <c r="B22" s="30">
        <v>1</v>
      </c>
      <c r="C22" s="30" t="str">
        <f t="shared" si="0"/>
        <v>51</v>
      </c>
      <c r="D22" s="30" t="s">
        <v>25</v>
      </c>
    </row>
    <row r="23" spans="1:4" x14ac:dyDescent="0.2">
      <c r="A23" s="30">
        <v>5</v>
      </c>
      <c r="B23" s="30">
        <v>2</v>
      </c>
      <c r="C23" s="30" t="str">
        <f t="shared" si="0"/>
        <v>52</v>
      </c>
      <c r="D23" s="30" t="s">
        <v>25</v>
      </c>
    </row>
    <row r="24" spans="1:4" x14ac:dyDescent="0.2">
      <c r="A24" s="30">
        <v>5</v>
      </c>
      <c r="B24" s="30">
        <v>3</v>
      </c>
      <c r="C24" s="30" t="str">
        <f t="shared" si="0"/>
        <v>53</v>
      </c>
      <c r="D24" s="30" t="s">
        <v>24</v>
      </c>
    </row>
    <row r="25" spans="1:4" x14ac:dyDescent="0.2">
      <c r="A25" s="30">
        <v>5</v>
      </c>
      <c r="B25" s="30">
        <v>4</v>
      </c>
      <c r="C25" s="30" t="str">
        <f t="shared" si="0"/>
        <v>54</v>
      </c>
      <c r="D25" s="30" t="s">
        <v>23</v>
      </c>
    </row>
    <row r="26" spans="1:4" x14ac:dyDescent="0.2">
      <c r="A26" s="30">
        <v>5</v>
      </c>
      <c r="B26" s="30">
        <v>5</v>
      </c>
      <c r="C26" s="30" t="str">
        <f t="shared" si="0"/>
        <v>55</v>
      </c>
      <c r="D26" s="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RISK REGISTER</vt:lpstr>
      <vt:lpstr>RISK PROFILE</vt:lpstr>
      <vt:lpstr>CLOSED RISKS</vt:lpstr>
      <vt:lpstr>Risk Assessment Key</vt:lpstr>
      <vt:lpstr>Risk_Lookup</vt:lpstr>
      <vt:lpstr>'Risk Assessment Key'!Print_Area</vt:lpstr>
      <vt:lpstr>'RISK REGISTER'!Print_Area</vt:lpstr>
      <vt:lpstr>'RISK REGISTER'!Print_Titles</vt:lpstr>
      <vt:lpstr>Riskprofile</vt:lpstr>
    </vt:vector>
  </TitlesOfParts>
  <Company>Leeds Metropolitan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Smith</dc:creator>
  <cp:lastModifiedBy>Lewis, Holly</cp:lastModifiedBy>
  <cp:lastPrinted>2019-06-05T14:05:10Z</cp:lastPrinted>
  <dcterms:created xsi:type="dcterms:W3CDTF">2009-05-22T10:12:24Z</dcterms:created>
  <dcterms:modified xsi:type="dcterms:W3CDTF">2019-06-05T14:09:09Z</dcterms:modified>
</cp:coreProperties>
</file>